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835" windowHeight="10005" activeTab="1"/>
  </bookViews>
  <sheets>
    <sheet name="ไตรมาส 1" sheetId="1" r:id="rId1"/>
    <sheet name="ไตรมาส 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4" i="2" l="1"/>
  <c r="C54" i="2"/>
  <c r="D53" i="2"/>
  <c r="D55" i="2" s="1"/>
  <c r="E55" i="2" s="1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C41" i="2"/>
  <c r="E40" i="2"/>
  <c r="E39" i="2"/>
  <c r="E38" i="2"/>
  <c r="E37" i="2"/>
  <c r="E36" i="2"/>
  <c r="E35" i="2"/>
  <c r="E34" i="2"/>
  <c r="D33" i="2"/>
  <c r="D41" i="2" s="1"/>
  <c r="E41" i="2" s="1"/>
  <c r="E32" i="2"/>
  <c r="H15" i="2"/>
  <c r="G15" i="2"/>
  <c r="F15" i="2"/>
  <c r="D15" i="2"/>
  <c r="C15" i="2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E7" i="2"/>
  <c r="I6" i="2"/>
  <c r="E6" i="2"/>
  <c r="E57" i="1"/>
  <c r="C57" i="1"/>
  <c r="D56" i="1"/>
  <c r="E56" i="1" s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C44" i="1"/>
  <c r="E43" i="1"/>
  <c r="E42" i="1"/>
  <c r="E41" i="1"/>
  <c r="E40" i="1"/>
  <c r="E39" i="1"/>
  <c r="E38" i="1"/>
  <c r="E37" i="1"/>
  <c r="D36" i="1"/>
  <c r="E36" i="1" s="1"/>
  <c r="E35" i="1"/>
  <c r="K15" i="1"/>
  <c r="J15" i="1"/>
  <c r="G15" i="1"/>
  <c r="F15" i="1"/>
  <c r="D15" i="1"/>
  <c r="C15" i="1"/>
  <c r="R14" i="1"/>
  <c r="N14" i="1"/>
  <c r="P14" i="1" s="1"/>
  <c r="L14" i="1"/>
  <c r="M14" i="1" s="1"/>
  <c r="H14" i="1"/>
  <c r="I14" i="1" s="1"/>
  <c r="N13" i="1"/>
  <c r="L13" i="1"/>
  <c r="M13" i="1" s="1"/>
  <c r="H13" i="1"/>
  <c r="O13" i="1" s="1"/>
  <c r="P13" i="1" s="1"/>
  <c r="E13" i="1"/>
  <c r="O12" i="1"/>
  <c r="N12" i="1"/>
  <c r="M12" i="1"/>
  <c r="L12" i="1"/>
  <c r="I12" i="1"/>
  <c r="H12" i="1"/>
  <c r="E12" i="1"/>
  <c r="N11" i="1"/>
  <c r="L11" i="1"/>
  <c r="M11" i="1" s="1"/>
  <c r="H11" i="1"/>
  <c r="O11" i="1" s="1"/>
  <c r="P11" i="1" s="1"/>
  <c r="E11" i="1"/>
  <c r="O10" i="1"/>
  <c r="P10" i="1" s="1"/>
  <c r="N10" i="1"/>
  <c r="M10" i="1"/>
  <c r="L10" i="1"/>
  <c r="I10" i="1"/>
  <c r="H10" i="1"/>
  <c r="E10" i="1"/>
  <c r="R9" i="1"/>
  <c r="N9" i="1"/>
  <c r="P9" i="1" s="1"/>
  <c r="L9" i="1"/>
  <c r="M9" i="1" s="1"/>
  <c r="H9" i="1"/>
  <c r="I9" i="1" s="1"/>
  <c r="E9" i="1"/>
  <c r="E8" i="1"/>
  <c r="N7" i="1"/>
  <c r="L7" i="1"/>
  <c r="M7" i="1" s="1"/>
  <c r="H7" i="1"/>
  <c r="E7" i="1"/>
  <c r="N6" i="1"/>
  <c r="N15" i="1" s="1"/>
  <c r="L6" i="1"/>
  <c r="L15" i="1" s="1"/>
  <c r="M15" i="1" s="1"/>
  <c r="H6" i="1"/>
  <c r="H15" i="1" s="1"/>
  <c r="I15" i="1" s="1"/>
  <c r="E6" i="1"/>
  <c r="I15" i="2" l="1"/>
  <c r="C55" i="2"/>
  <c r="E15" i="2"/>
  <c r="E33" i="2"/>
  <c r="P12" i="1"/>
  <c r="D58" i="1"/>
  <c r="E58" i="1" s="1"/>
  <c r="O7" i="1"/>
  <c r="R7" i="1" s="1"/>
  <c r="I11" i="1"/>
  <c r="I13" i="1"/>
  <c r="E15" i="1"/>
  <c r="C58" i="1"/>
  <c r="E53" i="2"/>
  <c r="R10" i="1"/>
  <c r="R11" i="1"/>
  <c r="R12" i="1"/>
  <c r="R13" i="1"/>
  <c r="D44" i="1"/>
  <c r="E44" i="1" s="1"/>
  <c r="I6" i="1"/>
  <c r="M6" i="1"/>
  <c r="O6" i="1"/>
  <c r="I7" i="1"/>
  <c r="P7" i="1" l="1"/>
  <c r="R6" i="1"/>
  <c r="O15" i="1"/>
  <c r="P6" i="1"/>
  <c r="P15" i="1" l="1"/>
  <c r="R15" i="1"/>
</calcChain>
</file>

<file path=xl/sharedStrings.xml><?xml version="1.0" encoding="utf-8"?>
<sst xmlns="http://schemas.openxmlformats.org/spreadsheetml/2006/main" count="128" uniqueCount="38">
  <si>
    <t>องค์การบริหารส่วนตำบลดอนช้าง   อำเภอเมือง  จังหวัดขอนแก่น</t>
  </si>
  <si>
    <t>เปรียบเทียบการเบิกจ่ายงบประมาณกับแผนการใช้จ่ายเงินรายไตรมาส</t>
  </si>
  <si>
    <t>งบประมาณรายจ่ายประจำปี พ.ศ. 2562</t>
  </si>
  <si>
    <t>ลำดับ</t>
  </si>
  <si>
    <t>รายการ</t>
  </si>
  <si>
    <t>แผนการใช้จ่ายเงิน ไตรมาส 1 คิดเป็นร้อยละ</t>
  </si>
  <si>
    <t>แผนการใช้จ่ายเงิน ไตรมาส 2 คิดเป็นร้อยละ</t>
  </si>
  <si>
    <t>แผนการใช้จ่ายเงิน ไตรมาส 3 คิดเป็นร้อยละ</t>
  </si>
  <si>
    <t>แผนการใช้จ่ายเงิน ไตรมาส 4 คิดเป็นร้อยละ</t>
  </si>
  <si>
    <t>รวมทั้งปี</t>
  </si>
  <si>
    <t>ที่</t>
  </si>
  <si>
    <t>แผน</t>
  </si>
  <si>
    <t>จ่ายจริง</t>
  </si>
  <si>
    <t>ร้อยละ</t>
  </si>
  <si>
    <t>งบกลาง</t>
  </si>
  <si>
    <t>เงินเดือนประจำ</t>
  </si>
  <si>
    <t>เงินเดือนผ่ายการเมือง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</si>
  <si>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</si>
  <si>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</si>
  <si>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</si>
  <si>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</si>
  <si>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</si>
  <si>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ค่าครุภัณฑ์ที่ดินฯ</t>
  </si>
  <si>
    <t>รวม</t>
  </si>
  <si>
    <t>เปรียบเทียบการเบิกจ่ายงบประมาณกับแผนการใช้จ่ายเงิน</t>
  </si>
  <si>
    <t>งบประมาณรายจ่ายประจำปี พ.ศ. 2553</t>
  </si>
  <si>
    <t>ลำดับที่</t>
  </si>
  <si>
    <t>งบประมาณตามแผนการใช้จ่ายเงิน</t>
  </si>
  <si>
    <t>คิดเป็น %</t>
  </si>
  <si>
    <t>เงินเดือน</t>
  </si>
  <si>
    <t>ค่าครุภัณฑ์</t>
  </si>
  <si>
    <t>ค่าที่ดินและสิ่งก่อสร้าง</t>
  </si>
  <si>
    <t>แผนการใช้จ่ายเงิน</t>
  </si>
  <si>
    <t>งบประมาณรายจ่ายประจำปี พ.ศ. 2551</t>
  </si>
  <si>
    <t>สำนักปลัด</t>
  </si>
  <si>
    <t>ค่าจ้างชั่วคราว</t>
  </si>
  <si>
    <t>ค่าครุภัณฑ์ ที่ดินและสิ่งก่อสร้าง</t>
  </si>
  <si>
    <t>หมวดรายจ่ายอื่น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</si>
</sst>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3" fontId="3" fillId="0" borderId="2" xfId="1" applyFont="1" applyBorder="1"/>
    <xf numFmtId="2" fontId="3" fillId="0" borderId="2" xfId="0" applyNumberFormat="1" applyFont="1" applyBorder="1"/>
    <xf numFmtId="43" fontId="3" fillId="0" borderId="0" xfId="0" applyNumberFormat="1" applyFont="1"/>
    <xf numFmtId="2" fontId="3" fillId="2" borderId="2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0" applyNumberFormat="1" applyFont="1" applyFill="1" applyBorder="1"/>
    <xf numFmtId="43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activeCell="C6" sqref="C6:D14"/>
    </sheetView>
  </sheetViews>
  <sheetFormatPr defaultRowHeight="23.25" x14ac:dyDescent="0.5"/>
  <cols>
    <col min="1" max="1" width="6.5" style="13" customWidth="1"/>
    <col min="2" max="2" width="27.375" style="13" customWidth="1"/>
    <col min="3" max="3" width="18.25" style="13" customWidth="1"/>
    <col min="4" max="4" width="17.125" style="13" customWidth="1"/>
    <col min="5" max="5" width="15.875" style="13" customWidth="1"/>
    <col min="6" max="6" width="10.75" style="13" hidden="1" customWidth="1"/>
    <col min="7" max="7" width="10.375" style="13" hidden="1" customWidth="1"/>
    <col min="8" max="8" width="9.5" style="13" hidden="1" customWidth="1"/>
    <col min="9" max="9" width="6.625" style="13" hidden="1" customWidth="1"/>
    <col min="10" max="10" width="10" style="13" hidden="1" customWidth="1"/>
    <col min="11" max="11" width="12.375" style="13" hidden="1" customWidth="1"/>
    <col min="12" max="12" width="10.375" style="13" hidden="1" customWidth="1"/>
    <col min="13" max="13" width="8.25" style="13" hidden="1" customWidth="1"/>
    <col min="14" max="14" width="10.375" style="13" hidden="1" customWidth="1"/>
    <col min="15" max="15" width="10.5" style="13" hidden="1" customWidth="1"/>
    <col min="16" max="16" width="7.75" style="13" hidden="1" customWidth="1"/>
    <col min="17" max="18" width="8" style="13" hidden="1" customWidth="1"/>
    <col min="19" max="252" width="9" style="13"/>
    <col min="253" max="253" width="6.5" style="13" customWidth="1"/>
    <col min="254" max="254" width="27.375" style="13" customWidth="1"/>
    <col min="255" max="257" width="0" style="13" hidden="1" customWidth="1"/>
    <col min="258" max="258" width="15.625" style="13" customWidth="1"/>
    <col min="259" max="259" width="0" style="13" hidden="1" customWidth="1"/>
    <col min="260" max="261" width="15.625" style="13" customWidth="1"/>
    <col min="262" max="274" width="0" style="13" hidden="1" customWidth="1"/>
    <col min="275" max="508" width="9" style="13"/>
    <col min="509" max="509" width="6.5" style="13" customWidth="1"/>
    <col min="510" max="510" width="27.375" style="13" customWidth="1"/>
    <col min="511" max="513" width="0" style="13" hidden="1" customWidth="1"/>
    <col min="514" max="514" width="15.625" style="13" customWidth="1"/>
    <col min="515" max="515" width="0" style="13" hidden="1" customWidth="1"/>
    <col min="516" max="517" width="15.625" style="13" customWidth="1"/>
    <col min="518" max="530" width="0" style="13" hidden="1" customWidth="1"/>
    <col min="531" max="764" width="9" style="13"/>
    <col min="765" max="765" width="6.5" style="13" customWidth="1"/>
    <col min="766" max="766" width="27.375" style="13" customWidth="1"/>
    <col min="767" max="769" width="0" style="13" hidden="1" customWidth="1"/>
    <col min="770" max="770" width="15.625" style="13" customWidth="1"/>
    <col min="771" max="771" width="0" style="13" hidden="1" customWidth="1"/>
    <col min="772" max="773" width="15.625" style="13" customWidth="1"/>
    <col min="774" max="786" width="0" style="13" hidden="1" customWidth="1"/>
    <col min="787" max="1020" width="9" style="13"/>
    <col min="1021" max="1021" width="6.5" style="13" customWidth="1"/>
    <col min="1022" max="1022" width="27.375" style="13" customWidth="1"/>
    <col min="1023" max="1025" width="0" style="13" hidden="1" customWidth="1"/>
    <col min="1026" max="1026" width="15.625" style="13" customWidth="1"/>
    <col min="1027" max="1027" width="0" style="13" hidden="1" customWidth="1"/>
    <col min="1028" max="1029" width="15.625" style="13" customWidth="1"/>
    <col min="1030" max="1042" width="0" style="13" hidden="1" customWidth="1"/>
    <col min="1043" max="1276" width="9" style="13"/>
    <col min="1277" max="1277" width="6.5" style="13" customWidth="1"/>
    <col min="1278" max="1278" width="27.375" style="13" customWidth="1"/>
    <col min="1279" max="1281" width="0" style="13" hidden="1" customWidth="1"/>
    <col min="1282" max="1282" width="15.625" style="13" customWidth="1"/>
    <col min="1283" max="1283" width="0" style="13" hidden="1" customWidth="1"/>
    <col min="1284" max="1285" width="15.625" style="13" customWidth="1"/>
    <col min="1286" max="1298" width="0" style="13" hidden="1" customWidth="1"/>
    <col min="1299" max="1532" width="9" style="13"/>
    <col min="1533" max="1533" width="6.5" style="13" customWidth="1"/>
    <col min="1534" max="1534" width="27.375" style="13" customWidth="1"/>
    <col min="1535" max="1537" width="0" style="13" hidden="1" customWidth="1"/>
    <col min="1538" max="1538" width="15.625" style="13" customWidth="1"/>
    <col min="1539" max="1539" width="0" style="13" hidden="1" customWidth="1"/>
    <col min="1540" max="1541" width="15.625" style="13" customWidth="1"/>
    <col min="1542" max="1554" width="0" style="13" hidden="1" customWidth="1"/>
    <col min="1555" max="1788" width="9" style="13"/>
    <col min="1789" max="1789" width="6.5" style="13" customWidth="1"/>
    <col min="1790" max="1790" width="27.375" style="13" customWidth="1"/>
    <col min="1791" max="1793" width="0" style="13" hidden="1" customWidth="1"/>
    <col min="1794" max="1794" width="15.625" style="13" customWidth="1"/>
    <col min="1795" max="1795" width="0" style="13" hidden="1" customWidth="1"/>
    <col min="1796" max="1797" width="15.625" style="13" customWidth="1"/>
    <col min="1798" max="1810" width="0" style="13" hidden="1" customWidth="1"/>
    <col min="1811" max="2044" width="9" style="13"/>
    <col min="2045" max="2045" width="6.5" style="13" customWidth="1"/>
    <col min="2046" max="2046" width="27.375" style="13" customWidth="1"/>
    <col min="2047" max="2049" width="0" style="13" hidden="1" customWidth="1"/>
    <col min="2050" max="2050" width="15.625" style="13" customWidth="1"/>
    <col min="2051" max="2051" width="0" style="13" hidden="1" customWidth="1"/>
    <col min="2052" max="2053" width="15.625" style="13" customWidth="1"/>
    <col min="2054" max="2066" width="0" style="13" hidden="1" customWidth="1"/>
    <col min="2067" max="2300" width="9" style="13"/>
    <col min="2301" max="2301" width="6.5" style="13" customWidth="1"/>
    <col min="2302" max="2302" width="27.375" style="13" customWidth="1"/>
    <col min="2303" max="2305" width="0" style="13" hidden="1" customWidth="1"/>
    <col min="2306" max="2306" width="15.625" style="13" customWidth="1"/>
    <col min="2307" max="2307" width="0" style="13" hidden="1" customWidth="1"/>
    <col min="2308" max="2309" width="15.625" style="13" customWidth="1"/>
    <col min="2310" max="2322" width="0" style="13" hidden="1" customWidth="1"/>
    <col min="2323" max="2556" width="9" style="13"/>
    <col min="2557" max="2557" width="6.5" style="13" customWidth="1"/>
    <col min="2558" max="2558" width="27.375" style="13" customWidth="1"/>
    <col min="2559" max="2561" width="0" style="13" hidden="1" customWidth="1"/>
    <col min="2562" max="2562" width="15.625" style="13" customWidth="1"/>
    <col min="2563" max="2563" width="0" style="13" hidden="1" customWidth="1"/>
    <col min="2564" max="2565" width="15.625" style="13" customWidth="1"/>
    <col min="2566" max="2578" width="0" style="13" hidden="1" customWidth="1"/>
    <col min="2579" max="2812" width="9" style="13"/>
    <col min="2813" max="2813" width="6.5" style="13" customWidth="1"/>
    <col min="2814" max="2814" width="27.375" style="13" customWidth="1"/>
    <col min="2815" max="2817" width="0" style="13" hidden="1" customWidth="1"/>
    <col min="2818" max="2818" width="15.625" style="13" customWidth="1"/>
    <col min="2819" max="2819" width="0" style="13" hidden="1" customWidth="1"/>
    <col min="2820" max="2821" width="15.625" style="13" customWidth="1"/>
    <col min="2822" max="2834" width="0" style="13" hidden="1" customWidth="1"/>
    <col min="2835" max="3068" width="9" style="13"/>
    <col min="3069" max="3069" width="6.5" style="13" customWidth="1"/>
    <col min="3070" max="3070" width="27.375" style="13" customWidth="1"/>
    <col min="3071" max="3073" width="0" style="13" hidden="1" customWidth="1"/>
    <col min="3074" max="3074" width="15.625" style="13" customWidth="1"/>
    <col min="3075" max="3075" width="0" style="13" hidden="1" customWidth="1"/>
    <col min="3076" max="3077" width="15.625" style="13" customWidth="1"/>
    <col min="3078" max="3090" width="0" style="13" hidden="1" customWidth="1"/>
    <col min="3091" max="3324" width="9" style="13"/>
    <col min="3325" max="3325" width="6.5" style="13" customWidth="1"/>
    <col min="3326" max="3326" width="27.375" style="13" customWidth="1"/>
    <col min="3327" max="3329" width="0" style="13" hidden="1" customWidth="1"/>
    <col min="3330" max="3330" width="15.625" style="13" customWidth="1"/>
    <col min="3331" max="3331" width="0" style="13" hidden="1" customWidth="1"/>
    <col min="3332" max="3333" width="15.625" style="13" customWidth="1"/>
    <col min="3334" max="3346" width="0" style="13" hidden="1" customWidth="1"/>
    <col min="3347" max="3580" width="9" style="13"/>
    <col min="3581" max="3581" width="6.5" style="13" customWidth="1"/>
    <col min="3582" max="3582" width="27.375" style="13" customWidth="1"/>
    <col min="3583" max="3585" width="0" style="13" hidden="1" customWidth="1"/>
    <col min="3586" max="3586" width="15.625" style="13" customWidth="1"/>
    <col min="3587" max="3587" width="0" style="13" hidden="1" customWidth="1"/>
    <col min="3588" max="3589" width="15.625" style="13" customWidth="1"/>
    <col min="3590" max="3602" width="0" style="13" hidden="1" customWidth="1"/>
    <col min="3603" max="3836" width="9" style="13"/>
    <col min="3837" max="3837" width="6.5" style="13" customWidth="1"/>
    <col min="3838" max="3838" width="27.375" style="13" customWidth="1"/>
    <col min="3839" max="3841" width="0" style="13" hidden="1" customWidth="1"/>
    <col min="3842" max="3842" width="15.625" style="13" customWidth="1"/>
    <col min="3843" max="3843" width="0" style="13" hidden="1" customWidth="1"/>
    <col min="3844" max="3845" width="15.625" style="13" customWidth="1"/>
    <col min="3846" max="3858" width="0" style="13" hidden="1" customWidth="1"/>
    <col min="3859" max="4092" width="9" style="13"/>
    <col min="4093" max="4093" width="6.5" style="13" customWidth="1"/>
    <col min="4094" max="4094" width="27.375" style="13" customWidth="1"/>
    <col min="4095" max="4097" width="0" style="13" hidden="1" customWidth="1"/>
    <col min="4098" max="4098" width="15.625" style="13" customWidth="1"/>
    <col min="4099" max="4099" width="0" style="13" hidden="1" customWidth="1"/>
    <col min="4100" max="4101" width="15.625" style="13" customWidth="1"/>
    <col min="4102" max="4114" width="0" style="13" hidden="1" customWidth="1"/>
    <col min="4115" max="4348" width="9" style="13"/>
    <col min="4349" max="4349" width="6.5" style="13" customWidth="1"/>
    <col min="4350" max="4350" width="27.375" style="13" customWidth="1"/>
    <col min="4351" max="4353" width="0" style="13" hidden="1" customWidth="1"/>
    <col min="4354" max="4354" width="15.625" style="13" customWidth="1"/>
    <col min="4355" max="4355" width="0" style="13" hidden="1" customWidth="1"/>
    <col min="4356" max="4357" width="15.625" style="13" customWidth="1"/>
    <col min="4358" max="4370" width="0" style="13" hidden="1" customWidth="1"/>
    <col min="4371" max="4604" width="9" style="13"/>
    <col min="4605" max="4605" width="6.5" style="13" customWidth="1"/>
    <col min="4606" max="4606" width="27.375" style="13" customWidth="1"/>
    <col min="4607" max="4609" width="0" style="13" hidden="1" customWidth="1"/>
    <col min="4610" max="4610" width="15.625" style="13" customWidth="1"/>
    <col min="4611" max="4611" width="0" style="13" hidden="1" customWidth="1"/>
    <col min="4612" max="4613" width="15.625" style="13" customWidth="1"/>
    <col min="4614" max="4626" width="0" style="13" hidden="1" customWidth="1"/>
    <col min="4627" max="4860" width="9" style="13"/>
    <col min="4861" max="4861" width="6.5" style="13" customWidth="1"/>
    <col min="4862" max="4862" width="27.375" style="13" customWidth="1"/>
    <col min="4863" max="4865" width="0" style="13" hidden="1" customWidth="1"/>
    <col min="4866" max="4866" width="15.625" style="13" customWidth="1"/>
    <col min="4867" max="4867" width="0" style="13" hidden="1" customWidth="1"/>
    <col min="4868" max="4869" width="15.625" style="13" customWidth="1"/>
    <col min="4870" max="4882" width="0" style="13" hidden="1" customWidth="1"/>
    <col min="4883" max="5116" width="9" style="13"/>
    <col min="5117" max="5117" width="6.5" style="13" customWidth="1"/>
    <col min="5118" max="5118" width="27.375" style="13" customWidth="1"/>
    <col min="5119" max="5121" width="0" style="13" hidden="1" customWidth="1"/>
    <col min="5122" max="5122" width="15.625" style="13" customWidth="1"/>
    <col min="5123" max="5123" width="0" style="13" hidden="1" customWidth="1"/>
    <col min="5124" max="5125" width="15.625" style="13" customWidth="1"/>
    <col min="5126" max="5138" width="0" style="13" hidden="1" customWidth="1"/>
    <col min="5139" max="5372" width="9" style="13"/>
    <col min="5373" max="5373" width="6.5" style="13" customWidth="1"/>
    <col min="5374" max="5374" width="27.375" style="13" customWidth="1"/>
    <col min="5375" max="5377" width="0" style="13" hidden="1" customWidth="1"/>
    <col min="5378" max="5378" width="15.625" style="13" customWidth="1"/>
    <col min="5379" max="5379" width="0" style="13" hidden="1" customWidth="1"/>
    <col min="5380" max="5381" width="15.625" style="13" customWidth="1"/>
    <col min="5382" max="5394" width="0" style="13" hidden="1" customWidth="1"/>
    <col min="5395" max="5628" width="9" style="13"/>
    <col min="5629" max="5629" width="6.5" style="13" customWidth="1"/>
    <col min="5630" max="5630" width="27.375" style="13" customWidth="1"/>
    <col min="5631" max="5633" width="0" style="13" hidden="1" customWidth="1"/>
    <col min="5634" max="5634" width="15.625" style="13" customWidth="1"/>
    <col min="5635" max="5635" width="0" style="13" hidden="1" customWidth="1"/>
    <col min="5636" max="5637" width="15.625" style="13" customWidth="1"/>
    <col min="5638" max="5650" width="0" style="13" hidden="1" customWidth="1"/>
    <col min="5651" max="5884" width="9" style="13"/>
    <col min="5885" max="5885" width="6.5" style="13" customWidth="1"/>
    <col min="5886" max="5886" width="27.375" style="13" customWidth="1"/>
    <col min="5887" max="5889" width="0" style="13" hidden="1" customWidth="1"/>
    <col min="5890" max="5890" width="15.625" style="13" customWidth="1"/>
    <col min="5891" max="5891" width="0" style="13" hidden="1" customWidth="1"/>
    <col min="5892" max="5893" width="15.625" style="13" customWidth="1"/>
    <col min="5894" max="5906" width="0" style="13" hidden="1" customWidth="1"/>
    <col min="5907" max="6140" width="9" style="13"/>
    <col min="6141" max="6141" width="6.5" style="13" customWidth="1"/>
    <col min="6142" max="6142" width="27.375" style="13" customWidth="1"/>
    <col min="6143" max="6145" width="0" style="13" hidden="1" customWidth="1"/>
    <col min="6146" max="6146" width="15.625" style="13" customWidth="1"/>
    <col min="6147" max="6147" width="0" style="13" hidden="1" customWidth="1"/>
    <col min="6148" max="6149" width="15.625" style="13" customWidth="1"/>
    <col min="6150" max="6162" width="0" style="13" hidden="1" customWidth="1"/>
    <col min="6163" max="6396" width="9" style="13"/>
    <col min="6397" max="6397" width="6.5" style="13" customWidth="1"/>
    <col min="6398" max="6398" width="27.375" style="13" customWidth="1"/>
    <col min="6399" max="6401" width="0" style="13" hidden="1" customWidth="1"/>
    <col min="6402" max="6402" width="15.625" style="13" customWidth="1"/>
    <col min="6403" max="6403" width="0" style="13" hidden="1" customWidth="1"/>
    <col min="6404" max="6405" width="15.625" style="13" customWidth="1"/>
    <col min="6406" max="6418" width="0" style="13" hidden="1" customWidth="1"/>
    <col min="6419" max="6652" width="9" style="13"/>
    <col min="6653" max="6653" width="6.5" style="13" customWidth="1"/>
    <col min="6654" max="6654" width="27.375" style="13" customWidth="1"/>
    <col min="6655" max="6657" width="0" style="13" hidden="1" customWidth="1"/>
    <col min="6658" max="6658" width="15.625" style="13" customWidth="1"/>
    <col min="6659" max="6659" width="0" style="13" hidden="1" customWidth="1"/>
    <col min="6660" max="6661" width="15.625" style="13" customWidth="1"/>
    <col min="6662" max="6674" width="0" style="13" hidden="1" customWidth="1"/>
    <col min="6675" max="6908" width="9" style="13"/>
    <col min="6909" max="6909" width="6.5" style="13" customWidth="1"/>
    <col min="6910" max="6910" width="27.375" style="13" customWidth="1"/>
    <col min="6911" max="6913" width="0" style="13" hidden="1" customWidth="1"/>
    <col min="6914" max="6914" width="15.625" style="13" customWidth="1"/>
    <col min="6915" max="6915" width="0" style="13" hidden="1" customWidth="1"/>
    <col min="6916" max="6917" width="15.625" style="13" customWidth="1"/>
    <col min="6918" max="6930" width="0" style="13" hidden="1" customWidth="1"/>
    <col min="6931" max="7164" width="9" style="13"/>
    <col min="7165" max="7165" width="6.5" style="13" customWidth="1"/>
    <col min="7166" max="7166" width="27.375" style="13" customWidth="1"/>
    <col min="7167" max="7169" width="0" style="13" hidden="1" customWidth="1"/>
    <col min="7170" max="7170" width="15.625" style="13" customWidth="1"/>
    <col min="7171" max="7171" width="0" style="13" hidden="1" customWidth="1"/>
    <col min="7172" max="7173" width="15.625" style="13" customWidth="1"/>
    <col min="7174" max="7186" width="0" style="13" hidden="1" customWidth="1"/>
    <col min="7187" max="7420" width="9" style="13"/>
    <col min="7421" max="7421" width="6.5" style="13" customWidth="1"/>
    <col min="7422" max="7422" width="27.375" style="13" customWidth="1"/>
    <col min="7423" max="7425" width="0" style="13" hidden="1" customWidth="1"/>
    <col min="7426" max="7426" width="15.625" style="13" customWidth="1"/>
    <col min="7427" max="7427" width="0" style="13" hidden="1" customWidth="1"/>
    <col min="7428" max="7429" width="15.625" style="13" customWidth="1"/>
    <col min="7430" max="7442" width="0" style="13" hidden="1" customWidth="1"/>
    <col min="7443" max="7676" width="9" style="13"/>
    <col min="7677" max="7677" width="6.5" style="13" customWidth="1"/>
    <col min="7678" max="7678" width="27.375" style="13" customWidth="1"/>
    <col min="7679" max="7681" width="0" style="13" hidden="1" customWidth="1"/>
    <col min="7682" max="7682" width="15.625" style="13" customWidth="1"/>
    <col min="7683" max="7683" width="0" style="13" hidden="1" customWidth="1"/>
    <col min="7684" max="7685" width="15.625" style="13" customWidth="1"/>
    <col min="7686" max="7698" width="0" style="13" hidden="1" customWidth="1"/>
    <col min="7699" max="7932" width="9" style="13"/>
    <col min="7933" max="7933" width="6.5" style="13" customWidth="1"/>
    <col min="7934" max="7934" width="27.375" style="13" customWidth="1"/>
    <col min="7935" max="7937" width="0" style="13" hidden="1" customWidth="1"/>
    <col min="7938" max="7938" width="15.625" style="13" customWidth="1"/>
    <col min="7939" max="7939" width="0" style="13" hidden="1" customWidth="1"/>
    <col min="7940" max="7941" width="15.625" style="13" customWidth="1"/>
    <col min="7942" max="7954" width="0" style="13" hidden="1" customWidth="1"/>
    <col min="7955" max="8188" width="9" style="13"/>
    <col min="8189" max="8189" width="6.5" style="13" customWidth="1"/>
    <col min="8190" max="8190" width="27.375" style="13" customWidth="1"/>
    <col min="8191" max="8193" width="0" style="13" hidden="1" customWidth="1"/>
    <col min="8194" max="8194" width="15.625" style="13" customWidth="1"/>
    <col min="8195" max="8195" width="0" style="13" hidden="1" customWidth="1"/>
    <col min="8196" max="8197" width="15.625" style="13" customWidth="1"/>
    <col min="8198" max="8210" width="0" style="13" hidden="1" customWidth="1"/>
    <col min="8211" max="8444" width="9" style="13"/>
    <col min="8445" max="8445" width="6.5" style="13" customWidth="1"/>
    <col min="8446" max="8446" width="27.375" style="13" customWidth="1"/>
    <col min="8447" max="8449" width="0" style="13" hidden="1" customWidth="1"/>
    <col min="8450" max="8450" width="15.625" style="13" customWidth="1"/>
    <col min="8451" max="8451" width="0" style="13" hidden="1" customWidth="1"/>
    <col min="8452" max="8453" width="15.625" style="13" customWidth="1"/>
    <col min="8454" max="8466" width="0" style="13" hidden="1" customWidth="1"/>
    <col min="8467" max="8700" width="9" style="13"/>
    <col min="8701" max="8701" width="6.5" style="13" customWidth="1"/>
    <col min="8702" max="8702" width="27.375" style="13" customWidth="1"/>
    <col min="8703" max="8705" width="0" style="13" hidden="1" customWidth="1"/>
    <col min="8706" max="8706" width="15.625" style="13" customWidth="1"/>
    <col min="8707" max="8707" width="0" style="13" hidden="1" customWidth="1"/>
    <col min="8708" max="8709" width="15.625" style="13" customWidth="1"/>
    <col min="8710" max="8722" width="0" style="13" hidden="1" customWidth="1"/>
    <col min="8723" max="8956" width="9" style="13"/>
    <col min="8957" max="8957" width="6.5" style="13" customWidth="1"/>
    <col min="8958" max="8958" width="27.375" style="13" customWidth="1"/>
    <col min="8959" max="8961" width="0" style="13" hidden="1" customWidth="1"/>
    <col min="8962" max="8962" width="15.625" style="13" customWidth="1"/>
    <col min="8963" max="8963" width="0" style="13" hidden="1" customWidth="1"/>
    <col min="8964" max="8965" width="15.625" style="13" customWidth="1"/>
    <col min="8966" max="8978" width="0" style="13" hidden="1" customWidth="1"/>
    <col min="8979" max="9212" width="9" style="13"/>
    <col min="9213" max="9213" width="6.5" style="13" customWidth="1"/>
    <col min="9214" max="9214" width="27.375" style="13" customWidth="1"/>
    <col min="9215" max="9217" width="0" style="13" hidden="1" customWidth="1"/>
    <col min="9218" max="9218" width="15.625" style="13" customWidth="1"/>
    <col min="9219" max="9219" width="0" style="13" hidden="1" customWidth="1"/>
    <col min="9220" max="9221" width="15.625" style="13" customWidth="1"/>
    <col min="9222" max="9234" width="0" style="13" hidden="1" customWidth="1"/>
    <col min="9235" max="9468" width="9" style="13"/>
    <col min="9469" max="9469" width="6.5" style="13" customWidth="1"/>
    <col min="9470" max="9470" width="27.375" style="13" customWidth="1"/>
    <col min="9471" max="9473" width="0" style="13" hidden="1" customWidth="1"/>
    <col min="9474" max="9474" width="15.625" style="13" customWidth="1"/>
    <col min="9475" max="9475" width="0" style="13" hidden="1" customWidth="1"/>
    <col min="9476" max="9477" width="15.625" style="13" customWidth="1"/>
    <col min="9478" max="9490" width="0" style="13" hidden="1" customWidth="1"/>
    <col min="9491" max="9724" width="9" style="13"/>
    <col min="9725" max="9725" width="6.5" style="13" customWidth="1"/>
    <col min="9726" max="9726" width="27.375" style="13" customWidth="1"/>
    <col min="9727" max="9729" width="0" style="13" hidden="1" customWidth="1"/>
    <col min="9730" max="9730" width="15.625" style="13" customWidth="1"/>
    <col min="9731" max="9731" width="0" style="13" hidden="1" customWidth="1"/>
    <col min="9732" max="9733" width="15.625" style="13" customWidth="1"/>
    <col min="9734" max="9746" width="0" style="13" hidden="1" customWidth="1"/>
    <col min="9747" max="9980" width="9" style="13"/>
    <col min="9981" max="9981" width="6.5" style="13" customWidth="1"/>
    <col min="9982" max="9982" width="27.375" style="13" customWidth="1"/>
    <col min="9983" max="9985" width="0" style="13" hidden="1" customWidth="1"/>
    <col min="9986" max="9986" width="15.625" style="13" customWidth="1"/>
    <col min="9987" max="9987" width="0" style="13" hidden="1" customWidth="1"/>
    <col min="9988" max="9989" width="15.625" style="13" customWidth="1"/>
    <col min="9990" max="10002" width="0" style="13" hidden="1" customWidth="1"/>
    <col min="10003" max="10236" width="9" style="13"/>
    <col min="10237" max="10237" width="6.5" style="13" customWidth="1"/>
    <col min="10238" max="10238" width="27.375" style="13" customWidth="1"/>
    <col min="10239" max="10241" width="0" style="13" hidden="1" customWidth="1"/>
    <col min="10242" max="10242" width="15.625" style="13" customWidth="1"/>
    <col min="10243" max="10243" width="0" style="13" hidden="1" customWidth="1"/>
    <col min="10244" max="10245" width="15.625" style="13" customWidth="1"/>
    <col min="10246" max="10258" width="0" style="13" hidden="1" customWidth="1"/>
    <col min="10259" max="10492" width="9" style="13"/>
    <col min="10493" max="10493" width="6.5" style="13" customWidth="1"/>
    <col min="10494" max="10494" width="27.375" style="13" customWidth="1"/>
    <col min="10495" max="10497" width="0" style="13" hidden="1" customWidth="1"/>
    <col min="10498" max="10498" width="15.625" style="13" customWidth="1"/>
    <col min="10499" max="10499" width="0" style="13" hidden="1" customWidth="1"/>
    <col min="10500" max="10501" width="15.625" style="13" customWidth="1"/>
    <col min="10502" max="10514" width="0" style="13" hidden="1" customWidth="1"/>
    <col min="10515" max="10748" width="9" style="13"/>
    <col min="10749" max="10749" width="6.5" style="13" customWidth="1"/>
    <col min="10750" max="10750" width="27.375" style="13" customWidth="1"/>
    <col min="10751" max="10753" width="0" style="13" hidden="1" customWidth="1"/>
    <col min="10754" max="10754" width="15.625" style="13" customWidth="1"/>
    <col min="10755" max="10755" width="0" style="13" hidden="1" customWidth="1"/>
    <col min="10756" max="10757" width="15.625" style="13" customWidth="1"/>
    <col min="10758" max="10770" width="0" style="13" hidden="1" customWidth="1"/>
    <col min="10771" max="11004" width="9" style="13"/>
    <col min="11005" max="11005" width="6.5" style="13" customWidth="1"/>
    <col min="11006" max="11006" width="27.375" style="13" customWidth="1"/>
    <col min="11007" max="11009" width="0" style="13" hidden="1" customWidth="1"/>
    <col min="11010" max="11010" width="15.625" style="13" customWidth="1"/>
    <col min="11011" max="11011" width="0" style="13" hidden="1" customWidth="1"/>
    <col min="11012" max="11013" width="15.625" style="13" customWidth="1"/>
    <col min="11014" max="11026" width="0" style="13" hidden="1" customWidth="1"/>
    <col min="11027" max="11260" width="9" style="13"/>
    <col min="11261" max="11261" width="6.5" style="13" customWidth="1"/>
    <col min="11262" max="11262" width="27.375" style="13" customWidth="1"/>
    <col min="11263" max="11265" width="0" style="13" hidden="1" customWidth="1"/>
    <col min="11266" max="11266" width="15.625" style="13" customWidth="1"/>
    <col min="11267" max="11267" width="0" style="13" hidden="1" customWidth="1"/>
    <col min="11268" max="11269" width="15.625" style="13" customWidth="1"/>
    <col min="11270" max="11282" width="0" style="13" hidden="1" customWidth="1"/>
    <col min="11283" max="11516" width="9" style="13"/>
    <col min="11517" max="11517" width="6.5" style="13" customWidth="1"/>
    <col min="11518" max="11518" width="27.375" style="13" customWidth="1"/>
    <col min="11519" max="11521" width="0" style="13" hidden="1" customWidth="1"/>
    <col min="11522" max="11522" width="15.625" style="13" customWidth="1"/>
    <col min="11523" max="11523" width="0" style="13" hidden="1" customWidth="1"/>
    <col min="11524" max="11525" width="15.625" style="13" customWidth="1"/>
    <col min="11526" max="11538" width="0" style="13" hidden="1" customWidth="1"/>
    <col min="11539" max="11772" width="9" style="13"/>
    <col min="11773" max="11773" width="6.5" style="13" customWidth="1"/>
    <col min="11774" max="11774" width="27.375" style="13" customWidth="1"/>
    <col min="11775" max="11777" width="0" style="13" hidden="1" customWidth="1"/>
    <col min="11778" max="11778" width="15.625" style="13" customWidth="1"/>
    <col min="11779" max="11779" width="0" style="13" hidden="1" customWidth="1"/>
    <col min="11780" max="11781" width="15.625" style="13" customWidth="1"/>
    <col min="11782" max="11794" width="0" style="13" hidden="1" customWidth="1"/>
    <col min="11795" max="12028" width="9" style="13"/>
    <col min="12029" max="12029" width="6.5" style="13" customWidth="1"/>
    <col min="12030" max="12030" width="27.375" style="13" customWidth="1"/>
    <col min="12031" max="12033" width="0" style="13" hidden="1" customWidth="1"/>
    <col min="12034" max="12034" width="15.625" style="13" customWidth="1"/>
    <col min="12035" max="12035" width="0" style="13" hidden="1" customWidth="1"/>
    <col min="12036" max="12037" width="15.625" style="13" customWidth="1"/>
    <col min="12038" max="12050" width="0" style="13" hidden="1" customWidth="1"/>
    <col min="12051" max="12284" width="9" style="13"/>
    <col min="12285" max="12285" width="6.5" style="13" customWidth="1"/>
    <col min="12286" max="12286" width="27.375" style="13" customWidth="1"/>
    <col min="12287" max="12289" width="0" style="13" hidden="1" customWidth="1"/>
    <col min="12290" max="12290" width="15.625" style="13" customWidth="1"/>
    <col min="12291" max="12291" width="0" style="13" hidden="1" customWidth="1"/>
    <col min="12292" max="12293" width="15.625" style="13" customWidth="1"/>
    <col min="12294" max="12306" width="0" style="13" hidden="1" customWidth="1"/>
    <col min="12307" max="12540" width="9" style="13"/>
    <col min="12541" max="12541" width="6.5" style="13" customWidth="1"/>
    <col min="12542" max="12542" width="27.375" style="13" customWidth="1"/>
    <col min="12543" max="12545" width="0" style="13" hidden="1" customWidth="1"/>
    <col min="12546" max="12546" width="15.625" style="13" customWidth="1"/>
    <col min="12547" max="12547" width="0" style="13" hidden="1" customWidth="1"/>
    <col min="12548" max="12549" width="15.625" style="13" customWidth="1"/>
    <col min="12550" max="12562" width="0" style="13" hidden="1" customWidth="1"/>
    <col min="12563" max="12796" width="9" style="13"/>
    <col min="12797" max="12797" width="6.5" style="13" customWidth="1"/>
    <col min="12798" max="12798" width="27.375" style="13" customWidth="1"/>
    <col min="12799" max="12801" width="0" style="13" hidden="1" customWidth="1"/>
    <col min="12802" max="12802" width="15.625" style="13" customWidth="1"/>
    <col min="12803" max="12803" width="0" style="13" hidden="1" customWidth="1"/>
    <col min="12804" max="12805" width="15.625" style="13" customWidth="1"/>
    <col min="12806" max="12818" width="0" style="13" hidden="1" customWidth="1"/>
    <col min="12819" max="13052" width="9" style="13"/>
    <col min="13053" max="13053" width="6.5" style="13" customWidth="1"/>
    <col min="13054" max="13054" width="27.375" style="13" customWidth="1"/>
    <col min="13055" max="13057" width="0" style="13" hidden="1" customWidth="1"/>
    <col min="13058" max="13058" width="15.625" style="13" customWidth="1"/>
    <col min="13059" max="13059" width="0" style="13" hidden="1" customWidth="1"/>
    <col min="13060" max="13061" width="15.625" style="13" customWidth="1"/>
    <col min="13062" max="13074" width="0" style="13" hidden="1" customWidth="1"/>
    <col min="13075" max="13308" width="9" style="13"/>
    <col min="13309" max="13309" width="6.5" style="13" customWidth="1"/>
    <col min="13310" max="13310" width="27.375" style="13" customWidth="1"/>
    <col min="13311" max="13313" width="0" style="13" hidden="1" customWidth="1"/>
    <col min="13314" max="13314" width="15.625" style="13" customWidth="1"/>
    <col min="13315" max="13315" width="0" style="13" hidden="1" customWidth="1"/>
    <col min="13316" max="13317" width="15.625" style="13" customWidth="1"/>
    <col min="13318" max="13330" width="0" style="13" hidden="1" customWidth="1"/>
    <col min="13331" max="13564" width="9" style="13"/>
    <col min="13565" max="13565" width="6.5" style="13" customWidth="1"/>
    <col min="13566" max="13566" width="27.375" style="13" customWidth="1"/>
    <col min="13567" max="13569" width="0" style="13" hidden="1" customWidth="1"/>
    <col min="13570" max="13570" width="15.625" style="13" customWidth="1"/>
    <col min="13571" max="13571" width="0" style="13" hidden="1" customWidth="1"/>
    <col min="13572" max="13573" width="15.625" style="13" customWidth="1"/>
    <col min="13574" max="13586" width="0" style="13" hidden="1" customWidth="1"/>
    <col min="13587" max="13820" width="9" style="13"/>
    <col min="13821" max="13821" width="6.5" style="13" customWidth="1"/>
    <col min="13822" max="13822" width="27.375" style="13" customWidth="1"/>
    <col min="13823" max="13825" width="0" style="13" hidden="1" customWidth="1"/>
    <col min="13826" max="13826" width="15.625" style="13" customWidth="1"/>
    <col min="13827" max="13827" width="0" style="13" hidden="1" customWidth="1"/>
    <col min="13828" max="13829" width="15.625" style="13" customWidth="1"/>
    <col min="13830" max="13842" width="0" style="13" hidden="1" customWidth="1"/>
    <col min="13843" max="14076" width="9" style="13"/>
    <col min="14077" max="14077" width="6.5" style="13" customWidth="1"/>
    <col min="14078" max="14078" width="27.375" style="13" customWidth="1"/>
    <col min="14079" max="14081" width="0" style="13" hidden="1" customWidth="1"/>
    <col min="14082" max="14082" width="15.625" style="13" customWidth="1"/>
    <col min="14083" max="14083" width="0" style="13" hidden="1" customWidth="1"/>
    <col min="14084" max="14085" width="15.625" style="13" customWidth="1"/>
    <col min="14086" max="14098" width="0" style="13" hidden="1" customWidth="1"/>
    <col min="14099" max="14332" width="9" style="13"/>
    <col min="14333" max="14333" width="6.5" style="13" customWidth="1"/>
    <col min="14334" max="14334" width="27.375" style="13" customWidth="1"/>
    <col min="14335" max="14337" width="0" style="13" hidden="1" customWidth="1"/>
    <col min="14338" max="14338" width="15.625" style="13" customWidth="1"/>
    <col min="14339" max="14339" width="0" style="13" hidden="1" customWidth="1"/>
    <col min="14340" max="14341" width="15.625" style="13" customWidth="1"/>
    <col min="14342" max="14354" width="0" style="13" hidden="1" customWidth="1"/>
    <col min="14355" max="14588" width="9" style="13"/>
    <col min="14589" max="14589" width="6.5" style="13" customWidth="1"/>
    <col min="14590" max="14590" width="27.375" style="13" customWidth="1"/>
    <col min="14591" max="14593" width="0" style="13" hidden="1" customWidth="1"/>
    <col min="14594" max="14594" width="15.625" style="13" customWidth="1"/>
    <col min="14595" max="14595" width="0" style="13" hidden="1" customWidth="1"/>
    <col min="14596" max="14597" width="15.625" style="13" customWidth="1"/>
    <col min="14598" max="14610" width="0" style="13" hidden="1" customWidth="1"/>
    <col min="14611" max="14844" width="9" style="13"/>
    <col min="14845" max="14845" width="6.5" style="13" customWidth="1"/>
    <col min="14846" max="14846" width="27.375" style="13" customWidth="1"/>
    <col min="14847" max="14849" width="0" style="13" hidden="1" customWidth="1"/>
    <col min="14850" max="14850" width="15.625" style="13" customWidth="1"/>
    <col min="14851" max="14851" width="0" style="13" hidden="1" customWidth="1"/>
    <col min="14852" max="14853" width="15.625" style="13" customWidth="1"/>
    <col min="14854" max="14866" width="0" style="13" hidden="1" customWidth="1"/>
    <col min="14867" max="15100" width="9" style="13"/>
    <col min="15101" max="15101" width="6.5" style="13" customWidth="1"/>
    <col min="15102" max="15102" width="27.375" style="13" customWidth="1"/>
    <col min="15103" max="15105" width="0" style="13" hidden="1" customWidth="1"/>
    <col min="15106" max="15106" width="15.625" style="13" customWidth="1"/>
    <col min="15107" max="15107" width="0" style="13" hidden="1" customWidth="1"/>
    <col min="15108" max="15109" width="15.625" style="13" customWidth="1"/>
    <col min="15110" max="15122" width="0" style="13" hidden="1" customWidth="1"/>
    <col min="15123" max="15356" width="9" style="13"/>
    <col min="15357" max="15357" width="6.5" style="13" customWidth="1"/>
    <col min="15358" max="15358" width="27.375" style="13" customWidth="1"/>
    <col min="15359" max="15361" width="0" style="13" hidden="1" customWidth="1"/>
    <col min="15362" max="15362" width="15.625" style="13" customWidth="1"/>
    <col min="15363" max="15363" width="0" style="13" hidden="1" customWidth="1"/>
    <col min="15364" max="15365" width="15.625" style="13" customWidth="1"/>
    <col min="15366" max="15378" width="0" style="13" hidden="1" customWidth="1"/>
    <col min="15379" max="15612" width="9" style="13"/>
    <col min="15613" max="15613" width="6.5" style="13" customWidth="1"/>
    <col min="15614" max="15614" width="27.375" style="13" customWidth="1"/>
    <col min="15615" max="15617" width="0" style="13" hidden="1" customWidth="1"/>
    <col min="15618" max="15618" width="15.625" style="13" customWidth="1"/>
    <col min="15619" max="15619" width="0" style="13" hidden="1" customWidth="1"/>
    <col min="15620" max="15621" width="15.625" style="13" customWidth="1"/>
    <col min="15622" max="15634" width="0" style="13" hidden="1" customWidth="1"/>
    <col min="15635" max="15868" width="9" style="13"/>
    <col min="15869" max="15869" width="6.5" style="13" customWidth="1"/>
    <col min="15870" max="15870" width="27.375" style="13" customWidth="1"/>
    <col min="15871" max="15873" width="0" style="13" hidden="1" customWidth="1"/>
    <col min="15874" max="15874" width="15.625" style="13" customWidth="1"/>
    <col min="15875" max="15875" width="0" style="13" hidden="1" customWidth="1"/>
    <col min="15876" max="15877" width="15.625" style="13" customWidth="1"/>
    <col min="15878" max="15890" width="0" style="13" hidden="1" customWidth="1"/>
    <col min="15891" max="16124" width="9" style="13"/>
    <col min="16125" max="16125" width="6.5" style="13" customWidth="1"/>
    <col min="16126" max="16126" width="27.375" style="13" customWidth="1"/>
    <col min="16127" max="16129" width="0" style="13" hidden="1" customWidth="1"/>
    <col min="16130" max="16130" width="15.625" style="13" customWidth="1"/>
    <col min="16131" max="16131" width="0" style="13" hidden="1" customWidth="1"/>
    <col min="16132" max="16133" width="15.625" style="13" customWidth="1"/>
    <col min="16134" max="16146" width="0" style="13" hidden="1" customWidth="1"/>
    <col min="16147" max="16384" width="9" style="13"/>
  </cols>
  <sheetData>
    <row r="1" spans="1:18" s="3" customFormat="1" x14ac:dyDescent="0.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s="3" customFormat="1" x14ac:dyDescent="0.5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s="3" customFormat="1" x14ac:dyDescent="0.5">
      <c r="A3" s="4" t="s">
        <v>2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x14ac:dyDescent="0.5">
      <c r="A4" s="6" t="s">
        <v>3</v>
      </c>
      <c r="B4" s="6" t="s">
        <v>4</v>
      </c>
      <c r="C4" s="7" t="s">
        <v>5</v>
      </c>
      <c r="D4" s="8"/>
      <c r="E4" s="9"/>
      <c r="F4" s="10" t="s">
        <v>7</v>
      </c>
      <c r="G4" s="11"/>
      <c r="H4" s="11"/>
      <c r="I4" s="12"/>
      <c r="J4" s="10" t="s">
        <v>8</v>
      </c>
      <c r="K4" s="11"/>
      <c r="L4" s="11"/>
      <c r="M4" s="12"/>
      <c r="N4" s="10" t="s">
        <v>9</v>
      </c>
      <c r="O4" s="11"/>
      <c r="P4" s="12"/>
    </row>
    <row r="5" spans="1:18" x14ac:dyDescent="0.5">
      <c r="A5" s="6" t="s">
        <v>10</v>
      </c>
      <c r="B5" s="6"/>
      <c r="C5" s="6" t="s">
        <v>11</v>
      </c>
      <c r="D5" s="6" t="s">
        <v>12</v>
      </c>
      <c r="E5" s="6" t="s">
        <v>13</v>
      </c>
      <c r="F5" s="14" t="s">
        <v>11</v>
      </c>
      <c r="G5" s="14"/>
      <c r="H5" s="14" t="s">
        <v>12</v>
      </c>
      <c r="I5" s="14" t="s">
        <v>13</v>
      </c>
      <c r="J5" s="14" t="s">
        <v>11</v>
      </c>
      <c r="K5" s="14"/>
      <c r="L5" s="14" t="s">
        <v>12</v>
      </c>
      <c r="M5" s="14" t="s">
        <v>13</v>
      </c>
      <c r="N5" s="14" t="s">
        <v>11</v>
      </c>
      <c r="O5" s="14" t="s">
        <v>12</v>
      </c>
      <c r="P5" s="14" t="s">
        <v>13</v>
      </c>
    </row>
    <row r="6" spans="1:18" x14ac:dyDescent="0.5">
      <c r="A6" s="14">
        <v>1</v>
      </c>
      <c r="B6" s="15" t="s">
        <v>14</v>
      </c>
      <c r="C6" s="16">
        <v>2011500</v>
      </c>
      <c r="D6" s="16">
        <v>2008279.6</v>
      </c>
      <c r="E6" s="17">
        <f t="shared" ref="E6:E13" si="0">SUM(D6*100/C6)</f>
        <v>99.839900571712647</v>
      </c>
      <c r="F6" s="16"/>
      <c r="G6" s="16"/>
      <c r="H6" s="16" t="e">
        <f>SUM(G6-#REF!)</f>
        <v>#REF!</v>
      </c>
      <c r="I6" s="17" t="e">
        <f>SUM(H6*100/F6)</f>
        <v>#REF!</v>
      </c>
      <c r="J6" s="16"/>
      <c r="K6" s="16"/>
      <c r="L6" s="16">
        <f>SUM(K6-G6)</f>
        <v>0</v>
      </c>
      <c r="M6" s="17" t="e">
        <f>SUM(L6*100/J6)</f>
        <v>#DIV/0!</v>
      </c>
      <c r="N6" s="16" t="e">
        <f>SUM(C6+#REF!+F6+J6)</f>
        <v>#REF!</v>
      </c>
      <c r="O6" s="16" t="e">
        <f>SUM(D6+#REF!+H6+L6)</f>
        <v>#REF!</v>
      </c>
      <c r="P6" s="17" t="e">
        <f>SUM(O6*100/N6)</f>
        <v>#REF!</v>
      </c>
      <c r="R6" s="18" t="e">
        <f>SUM(K6-O6)</f>
        <v>#REF!</v>
      </c>
    </row>
    <row r="7" spans="1:18" x14ac:dyDescent="0.5">
      <c r="A7" s="14">
        <v>2</v>
      </c>
      <c r="B7" s="15" t="s">
        <v>15</v>
      </c>
      <c r="C7" s="16">
        <v>2139000</v>
      </c>
      <c r="D7" s="16">
        <v>2137770</v>
      </c>
      <c r="E7" s="17">
        <f t="shared" si="0"/>
        <v>99.942496493688637</v>
      </c>
      <c r="F7" s="16"/>
      <c r="G7" s="16"/>
      <c r="H7" s="16" t="e">
        <f>SUM(G7-#REF!)</f>
        <v>#REF!</v>
      </c>
      <c r="I7" s="17" t="e">
        <f t="shared" ref="I7:I14" si="1">SUM(H7*100/F7)</f>
        <v>#REF!</v>
      </c>
      <c r="J7" s="16"/>
      <c r="K7" s="16"/>
      <c r="L7" s="16">
        <f t="shared" ref="L7:L14" si="2">SUM(K7-G7)</f>
        <v>0</v>
      </c>
      <c r="M7" s="17" t="e">
        <f t="shared" ref="M7:M13" si="3">SUM(L7*100/J7)</f>
        <v>#DIV/0!</v>
      </c>
      <c r="N7" s="16" t="e">
        <f>SUM(C7+#REF!+F7+J7)</f>
        <v>#REF!</v>
      </c>
      <c r="O7" s="16" t="e">
        <f>SUM(D7+#REF!+H7+L7)</f>
        <v>#REF!</v>
      </c>
      <c r="P7" s="17" t="e">
        <f t="shared" ref="P7:P14" si="4">SUM(O7*100/N7)</f>
        <v>#REF!</v>
      </c>
      <c r="R7" s="18" t="e">
        <f t="shared" ref="R7:R15" si="5">SUM(K7-O7)</f>
        <v>#REF!</v>
      </c>
    </row>
    <row r="8" spans="1:18" x14ac:dyDescent="0.5">
      <c r="A8" s="14">
        <v>3</v>
      </c>
      <c r="B8" s="15" t="s">
        <v>16</v>
      </c>
      <c r="C8" s="16">
        <v>491580</v>
      </c>
      <c r="D8" s="16">
        <v>491580</v>
      </c>
      <c r="E8" s="17">
        <f t="shared" si="0"/>
        <v>100</v>
      </c>
      <c r="F8" s="16"/>
      <c r="G8" s="16"/>
      <c r="H8" s="16"/>
      <c r="I8" s="17"/>
      <c r="J8" s="16"/>
      <c r="K8" s="16"/>
      <c r="L8" s="16"/>
      <c r="M8" s="17"/>
      <c r="N8" s="16"/>
      <c r="O8" s="16"/>
      <c r="P8" s="17"/>
      <c r="R8" s="18"/>
    </row>
    <row r="9" spans="1:18" x14ac:dyDescent="0.5">
      <c r="A9" s="14">
        <v>4</v>
      </c>
      <c r="B9" s="15" t="s">
        <v>17</v>
      </c>
      <c r="C9" s="16">
        <v>89000</v>
      </c>
      <c r="D9" s="16">
        <v>86650</v>
      </c>
      <c r="E9" s="17">
        <f t="shared" si="0"/>
        <v>97.359550561797747</v>
      </c>
      <c r="F9" s="16"/>
      <c r="G9" s="16"/>
      <c r="H9" s="16" t="e">
        <f>SUM(G9-#REF!)</f>
        <v>#REF!</v>
      </c>
      <c r="I9" s="19" t="e">
        <f t="shared" si="1"/>
        <v>#REF!</v>
      </c>
      <c r="J9" s="16"/>
      <c r="K9" s="16"/>
      <c r="L9" s="16">
        <f t="shared" si="2"/>
        <v>0</v>
      </c>
      <c r="M9" s="19" t="e">
        <f t="shared" si="3"/>
        <v>#DIV/0!</v>
      </c>
      <c r="N9" s="16" t="e">
        <f>SUM(C9+#REF!+F9+J9)</f>
        <v>#REF!</v>
      </c>
      <c r="O9" s="16">
        <v>718595</v>
      </c>
      <c r="P9" s="19" t="e">
        <f t="shared" si="4"/>
        <v>#REF!</v>
      </c>
      <c r="R9" s="18">
        <f t="shared" si="5"/>
        <v>-718595</v>
      </c>
    </row>
    <row r="10" spans="1:18" x14ac:dyDescent="0.5">
      <c r="A10" s="14">
        <v>5</v>
      </c>
      <c r="B10" s="15" t="s">
        <v>18</v>
      </c>
      <c r="C10" s="16">
        <v>736440</v>
      </c>
      <c r="D10" s="16">
        <v>746400</v>
      </c>
      <c r="E10" s="17">
        <f t="shared" si="0"/>
        <v>101.35245233827602</v>
      </c>
      <c r="F10" s="16"/>
      <c r="G10" s="16"/>
      <c r="H10" s="16" t="e">
        <f>SUM(G10-#REF!)</f>
        <v>#REF!</v>
      </c>
      <c r="I10" s="19" t="e">
        <f t="shared" si="1"/>
        <v>#REF!</v>
      </c>
      <c r="J10" s="16"/>
      <c r="K10" s="16"/>
      <c r="L10" s="16">
        <f t="shared" si="2"/>
        <v>0</v>
      </c>
      <c r="M10" s="19" t="e">
        <f t="shared" si="3"/>
        <v>#DIV/0!</v>
      </c>
      <c r="N10" s="16" t="e">
        <f>SUM(C10+#REF!+F10+J10)</f>
        <v>#REF!</v>
      </c>
      <c r="O10" s="16" t="e">
        <f>SUM(D10+#REF!+H10+L10)</f>
        <v>#REF!</v>
      </c>
      <c r="P10" s="19" t="e">
        <f t="shared" si="4"/>
        <v>#REF!</v>
      </c>
      <c r="R10" s="18" t="e">
        <f t="shared" si="5"/>
        <v>#REF!</v>
      </c>
    </row>
    <row r="11" spans="1:18" x14ac:dyDescent="0.5">
      <c r="A11" s="14">
        <v>6</v>
      </c>
      <c r="B11" s="15" t="s">
        <v>19</v>
      </c>
      <c r="C11" s="16">
        <v>201200</v>
      </c>
      <c r="D11" s="16">
        <v>184970.92</v>
      </c>
      <c r="E11" s="17">
        <f t="shared" si="0"/>
        <v>91.933856858846923</v>
      </c>
      <c r="F11" s="16"/>
      <c r="G11" s="16"/>
      <c r="H11" s="16" t="e">
        <f>SUM(G11-#REF!)</f>
        <v>#REF!</v>
      </c>
      <c r="I11" s="19" t="e">
        <f t="shared" si="1"/>
        <v>#REF!</v>
      </c>
      <c r="J11" s="16"/>
      <c r="K11" s="16"/>
      <c r="L11" s="16">
        <f t="shared" si="2"/>
        <v>0</v>
      </c>
      <c r="M11" s="19" t="e">
        <f t="shared" si="3"/>
        <v>#DIV/0!</v>
      </c>
      <c r="N11" s="16" t="e">
        <f>SUM(C11+#REF!+F11+J11)</f>
        <v>#REF!</v>
      </c>
      <c r="O11" s="16" t="e">
        <f>SUM(D11+#REF!+H11+L11)</f>
        <v>#REF!</v>
      </c>
      <c r="P11" s="19" t="e">
        <f t="shared" si="4"/>
        <v>#REF!</v>
      </c>
      <c r="R11" s="18" t="e">
        <f t="shared" si="5"/>
        <v>#REF!</v>
      </c>
    </row>
    <row r="12" spans="1:18" x14ac:dyDescent="0.5">
      <c r="A12" s="14">
        <v>7</v>
      </c>
      <c r="B12" s="15" t="s">
        <v>20</v>
      </c>
      <c r="C12" s="16">
        <v>278150</v>
      </c>
      <c r="D12" s="16">
        <v>275151.44</v>
      </c>
      <c r="E12" s="17">
        <f t="shared" si="0"/>
        <v>98.921962969620708</v>
      </c>
      <c r="F12" s="16"/>
      <c r="G12" s="16"/>
      <c r="H12" s="16" t="e">
        <f>SUM(G12-#REF!)</f>
        <v>#REF!</v>
      </c>
      <c r="I12" s="17" t="e">
        <f t="shared" si="1"/>
        <v>#REF!</v>
      </c>
      <c r="J12" s="16"/>
      <c r="K12" s="16"/>
      <c r="L12" s="16">
        <f t="shared" si="2"/>
        <v>0</v>
      </c>
      <c r="M12" s="17" t="e">
        <f t="shared" si="3"/>
        <v>#DIV/0!</v>
      </c>
      <c r="N12" s="16" t="e">
        <f>SUM(C12+#REF!+F12+J12)</f>
        <v>#REF!</v>
      </c>
      <c r="O12" s="16" t="e">
        <f>SUM(D12+#REF!+H12+L12)</f>
        <v>#REF!</v>
      </c>
      <c r="P12" s="17" t="e">
        <f t="shared" si="4"/>
        <v>#REF!</v>
      </c>
      <c r="R12" s="18" t="e">
        <f t="shared" si="5"/>
        <v>#REF!</v>
      </c>
    </row>
    <row r="13" spans="1:18" x14ac:dyDescent="0.5">
      <c r="A13" s="14">
        <v>8</v>
      </c>
      <c r="B13" s="15" t="s">
        <v>21</v>
      </c>
      <c r="C13" s="16">
        <v>194000</v>
      </c>
      <c r="D13" s="16">
        <v>194000</v>
      </c>
      <c r="E13" s="17">
        <f t="shared" si="0"/>
        <v>100</v>
      </c>
      <c r="F13" s="16"/>
      <c r="G13" s="16"/>
      <c r="H13" s="16" t="e">
        <f>SUM(G13-#REF!)</f>
        <v>#REF!</v>
      </c>
      <c r="I13" s="17" t="e">
        <f t="shared" si="1"/>
        <v>#REF!</v>
      </c>
      <c r="J13" s="16"/>
      <c r="K13" s="16"/>
      <c r="L13" s="16">
        <f t="shared" si="2"/>
        <v>0</v>
      </c>
      <c r="M13" s="17" t="e">
        <f t="shared" si="3"/>
        <v>#DIV/0!</v>
      </c>
      <c r="N13" s="16" t="e">
        <f>SUM(C13+#REF!+F13+J13)</f>
        <v>#REF!</v>
      </c>
      <c r="O13" s="16" t="e">
        <f>SUM(D13+#REF!+H13+L13)</f>
        <v>#REF!</v>
      </c>
      <c r="P13" s="17" t="e">
        <f t="shared" si="4"/>
        <v>#REF!</v>
      </c>
      <c r="R13" s="18" t="e">
        <f t="shared" si="5"/>
        <v>#REF!</v>
      </c>
    </row>
    <row r="14" spans="1:18" x14ac:dyDescent="0.5">
      <c r="A14" s="14">
        <v>9</v>
      </c>
      <c r="B14" s="15" t="s">
        <v>22</v>
      </c>
      <c r="C14" s="16">
        <v>0</v>
      </c>
      <c r="D14" s="16">
        <v>0</v>
      </c>
      <c r="E14" s="17">
        <v>100</v>
      </c>
      <c r="F14" s="16"/>
      <c r="G14" s="16"/>
      <c r="H14" s="16" t="e">
        <f>SUM(G14-#REF!)</f>
        <v>#REF!</v>
      </c>
      <c r="I14" s="19" t="e">
        <f t="shared" si="1"/>
        <v>#REF!</v>
      </c>
      <c r="J14" s="16"/>
      <c r="K14" s="16"/>
      <c r="L14" s="16">
        <f t="shared" si="2"/>
        <v>0</v>
      </c>
      <c r="M14" s="19" t="e">
        <f>SUM(L14*100/J14)</f>
        <v>#DIV/0!</v>
      </c>
      <c r="N14" s="16" t="e">
        <f>SUM(C14+#REF!+F14+J14)</f>
        <v>#REF!</v>
      </c>
      <c r="O14" s="16">
        <v>3502990</v>
      </c>
      <c r="P14" s="19" t="e">
        <f t="shared" si="4"/>
        <v>#REF!</v>
      </c>
      <c r="R14" s="18">
        <f t="shared" si="5"/>
        <v>-3502990</v>
      </c>
    </row>
    <row r="15" spans="1:18" x14ac:dyDescent="0.5">
      <c r="A15" s="20"/>
      <c r="B15" s="21" t="s">
        <v>23</v>
      </c>
      <c r="C15" s="22">
        <f>SUM(C6:C14)</f>
        <v>6140870</v>
      </c>
      <c r="D15" s="22">
        <f>SUM(D6:D14)</f>
        <v>6124801.96</v>
      </c>
      <c r="E15" s="22">
        <f>SUM(D15*100/C15)</f>
        <v>99.738342612691682</v>
      </c>
      <c r="F15" s="22">
        <f>SUM(F6:F14)</f>
        <v>0</v>
      </c>
      <c r="G15" s="22">
        <f>SUM(G6:G14)</f>
        <v>0</v>
      </c>
      <c r="H15" s="22" t="e">
        <f>SUM(H6:H14)</f>
        <v>#REF!</v>
      </c>
      <c r="I15" s="22" t="e">
        <f>SUM(H15*100/F15)</f>
        <v>#REF!</v>
      </c>
      <c r="J15" s="22">
        <f>SUM(J6:J14)</f>
        <v>0</v>
      </c>
      <c r="K15" s="22">
        <f>SUM(K6:K14)</f>
        <v>0</v>
      </c>
      <c r="L15" s="22">
        <f>SUM(L6:L14)</f>
        <v>0</v>
      </c>
      <c r="M15" s="22" t="e">
        <f>SUM(L15*100/J15)</f>
        <v>#DIV/0!</v>
      </c>
      <c r="N15" s="22" t="e">
        <f>SUM(N6:N14)</f>
        <v>#REF!</v>
      </c>
      <c r="O15" s="22" t="e">
        <f>SUM(O6:O14)</f>
        <v>#REF!</v>
      </c>
      <c r="P15" s="22" t="e">
        <f>SUM(O15*100/N15)</f>
        <v>#REF!</v>
      </c>
      <c r="R15" s="18" t="e">
        <f t="shared" si="5"/>
        <v>#REF!</v>
      </c>
    </row>
    <row r="17" spans="1:5" hidden="1" x14ac:dyDescent="0.5"/>
    <row r="18" spans="1:5" hidden="1" x14ac:dyDescent="0.5"/>
    <row r="31" spans="1:5" x14ac:dyDescent="0.5">
      <c r="A31" s="24" t="s">
        <v>0</v>
      </c>
      <c r="B31" s="24"/>
      <c r="C31" s="24"/>
      <c r="D31" s="24"/>
      <c r="E31" s="24"/>
    </row>
    <row r="32" spans="1:5" x14ac:dyDescent="0.5">
      <c r="A32" s="24" t="s">
        <v>24</v>
      </c>
      <c r="B32" s="24"/>
      <c r="C32" s="24"/>
      <c r="D32" s="24"/>
      <c r="E32" s="24"/>
    </row>
    <row r="33" spans="1:5" x14ac:dyDescent="0.5">
      <c r="A33" s="25" t="s">
        <v>25</v>
      </c>
      <c r="B33" s="25"/>
      <c r="C33" s="25"/>
      <c r="D33" s="25"/>
      <c r="E33" s="25"/>
    </row>
    <row r="34" spans="1:5" x14ac:dyDescent="0.5">
      <c r="A34" s="14" t="s">
        <v>26</v>
      </c>
      <c r="B34" s="14" t="s">
        <v>4</v>
      </c>
      <c r="C34" s="14" t="s">
        <v>27</v>
      </c>
      <c r="D34" s="14" t="s">
        <v>12</v>
      </c>
      <c r="E34" s="14" t="s">
        <v>28</v>
      </c>
    </row>
    <row r="35" spans="1:5" x14ac:dyDescent="0.5">
      <c r="A35" s="14">
        <v>1</v>
      </c>
      <c r="B35" s="15" t="s">
        <v>14</v>
      </c>
      <c r="C35" s="16">
        <v>2806000</v>
      </c>
      <c r="D35" s="16">
        <v>2692223</v>
      </c>
      <c r="E35" s="17">
        <f>SUM(D35*100/C35)</f>
        <v>95.945224518888097</v>
      </c>
    </row>
    <row r="36" spans="1:5" x14ac:dyDescent="0.5">
      <c r="A36" s="14">
        <v>2</v>
      </c>
      <c r="B36" s="15" t="s">
        <v>29</v>
      </c>
      <c r="C36" s="16">
        <v>4934920</v>
      </c>
      <c r="D36" s="16">
        <f>3533701+1312370</f>
        <v>4846071</v>
      </c>
      <c r="E36" s="17">
        <f t="shared" ref="E36:E44" si="6">SUM(D36*100/C36)</f>
        <v>98.199585808888486</v>
      </c>
    </row>
    <row r="37" spans="1:5" x14ac:dyDescent="0.5">
      <c r="A37" s="14">
        <v>3</v>
      </c>
      <c r="B37" s="15" t="s">
        <v>17</v>
      </c>
      <c r="C37" s="16">
        <v>1220000</v>
      </c>
      <c r="D37" s="16">
        <v>1125995</v>
      </c>
      <c r="E37" s="19">
        <f t="shared" si="6"/>
        <v>92.294672131147536</v>
      </c>
    </row>
    <row r="38" spans="1:5" x14ac:dyDescent="0.5">
      <c r="A38" s="14">
        <v>4</v>
      </c>
      <c r="B38" s="15" t="s">
        <v>18</v>
      </c>
      <c r="C38" s="16">
        <v>1924037</v>
      </c>
      <c r="D38" s="16">
        <v>1493624.89</v>
      </c>
      <c r="E38" s="19">
        <f t="shared" si="6"/>
        <v>77.629738409396495</v>
      </c>
    </row>
    <row r="39" spans="1:5" x14ac:dyDescent="0.5">
      <c r="A39" s="14">
        <v>5</v>
      </c>
      <c r="B39" s="15" t="s">
        <v>19</v>
      </c>
      <c r="C39" s="16">
        <v>1793843</v>
      </c>
      <c r="D39" s="16">
        <v>1394556.74</v>
      </c>
      <c r="E39" s="19">
        <f t="shared" si="6"/>
        <v>77.7412928556178</v>
      </c>
    </row>
    <row r="40" spans="1:5" x14ac:dyDescent="0.5">
      <c r="A40" s="14">
        <v>6</v>
      </c>
      <c r="B40" s="15" t="s">
        <v>20</v>
      </c>
      <c r="C40" s="16">
        <v>565000</v>
      </c>
      <c r="D40" s="16">
        <v>465137.82</v>
      </c>
      <c r="E40" s="17">
        <f t="shared" si="6"/>
        <v>82.325277876106199</v>
      </c>
    </row>
    <row r="41" spans="1:5" x14ac:dyDescent="0.5">
      <c r="A41" s="14">
        <v>7</v>
      </c>
      <c r="B41" s="15" t="s">
        <v>21</v>
      </c>
      <c r="C41" s="16">
        <v>1502200</v>
      </c>
      <c r="D41" s="16">
        <v>1184147</v>
      </c>
      <c r="E41" s="17">
        <f t="shared" si="6"/>
        <v>78.827519637864469</v>
      </c>
    </row>
    <row r="42" spans="1:5" x14ac:dyDescent="0.5">
      <c r="A42" s="14">
        <v>8</v>
      </c>
      <c r="B42" s="15" t="s">
        <v>30</v>
      </c>
      <c r="C42" s="16">
        <v>186000</v>
      </c>
      <c r="D42" s="16">
        <v>184550</v>
      </c>
      <c r="E42" s="17">
        <f t="shared" si="6"/>
        <v>99.22043010752688</v>
      </c>
    </row>
    <row r="43" spans="1:5" x14ac:dyDescent="0.5">
      <c r="A43" s="14">
        <v>9</v>
      </c>
      <c r="B43" s="15" t="s">
        <v>31</v>
      </c>
      <c r="C43" s="16">
        <v>898000</v>
      </c>
      <c r="D43" s="16">
        <v>882000</v>
      </c>
      <c r="E43" s="19">
        <f t="shared" si="6"/>
        <v>98.218262806236083</v>
      </c>
    </row>
    <row r="44" spans="1:5" x14ac:dyDescent="0.5">
      <c r="A44" s="20"/>
      <c r="B44" s="21" t="s">
        <v>23</v>
      </c>
      <c r="C44" s="22">
        <f>SUM(C35:C43)</f>
        <v>15830000</v>
      </c>
      <c r="D44" s="22">
        <f>SUM(D35:D43)</f>
        <v>14268305.450000001</v>
      </c>
      <c r="E44" s="19">
        <f t="shared" si="6"/>
        <v>90.134589071383445</v>
      </c>
    </row>
    <row r="45" spans="1:5" x14ac:dyDescent="0.5">
      <c r="A45" s="24" t="s">
        <v>32</v>
      </c>
      <c r="B45" s="24"/>
      <c r="C45" s="24"/>
      <c r="D45" s="24"/>
      <c r="E45" s="24"/>
    </row>
    <row r="46" spans="1:5" x14ac:dyDescent="0.5">
      <c r="A46" s="28" t="s">
        <v>33</v>
      </c>
      <c r="B46" s="28"/>
      <c r="C46" s="28"/>
      <c r="D46" s="28"/>
      <c r="E46" s="28"/>
    </row>
    <row r="47" spans="1:5" x14ac:dyDescent="0.5">
      <c r="A47" s="14" t="s">
        <v>26</v>
      </c>
      <c r="B47" s="14" t="s">
        <v>4</v>
      </c>
      <c r="C47" s="14" t="s">
        <v>34</v>
      </c>
      <c r="D47" s="14" t="s">
        <v>12</v>
      </c>
      <c r="E47" s="14" t="s">
        <v>28</v>
      </c>
    </row>
    <row r="48" spans="1:5" x14ac:dyDescent="0.5">
      <c r="A48" s="14">
        <v>1</v>
      </c>
      <c r="B48" s="15" t="s">
        <v>14</v>
      </c>
      <c r="C48" s="16">
        <f>293100+65700+240300+365280</f>
        <v>964380</v>
      </c>
      <c r="D48" s="16">
        <v>673700.2</v>
      </c>
      <c r="E48" s="17" t="e">
        <f>SUM(D48*100/#REF!)</f>
        <v>#REF!</v>
      </c>
    </row>
    <row r="49" spans="1:5" x14ac:dyDescent="0.5">
      <c r="A49" s="14">
        <v>2</v>
      </c>
      <c r="B49" s="15" t="s">
        <v>29</v>
      </c>
      <c r="C49" s="16">
        <f>238500+238500+241500+400230</f>
        <v>1118730</v>
      </c>
      <c r="D49" s="16">
        <v>2004735.45</v>
      </c>
      <c r="E49" s="17" t="e">
        <f>SUM(D49*100/#REF!)</f>
        <v>#REF!</v>
      </c>
    </row>
    <row r="50" spans="1:5" x14ac:dyDescent="0.5">
      <c r="A50" s="14">
        <v>3</v>
      </c>
      <c r="B50" s="15" t="s">
        <v>35</v>
      </c>
      <c r="C50" s="16">
        <f>124200+118500+107100+154953+60000</f>
        <v>564753</v>
      </c>
      <c r="D50" s="16">
        <v>1352886.32</v>
      </c>
      <c r="E50" s="17" t="e">
        <f>SUM(D50*100/#REF!)</f>
        <v>#REF!</v>
      </c>
    </row>
    <row r="51" spans="1:5" x14ac:dyDescent="0.5">
      <c r="A51" s="14">
        <v>4</v>
      </c>
      <c r="B51" s="15" t="s">
        <v>17</v>
      </c>
      <c r="C51" s="16">
        <f>312000+307500+444000+713390-100000</f>
        <v>1676890</v>
      </c>
      <c r="D51" s="16">
        <v>1435658</v>
      </c>
      <c r="E51" s="19" t="e">
        <f>SUM(D51*100/#REF!)</f>
        <v>#REF!</v>
      </c>
    </row>
    <row r="52" spans="1:5" x14ac:dyDescent="0.5">
      <c r="A52" s="14">
        <v>5</v>
      </c>
      <c r="B52" s="15" t="s">
        <v>18</v>
      </c>
      <c r="C52" s="16">
        <f>235500+886500+461400+975660+100000</f>
        <v>2659060</v>
      </c>
      <c r="D52" s="16">
        <v>4001234.15</v>
      </c>
      <c r="E52" s="19" t="e">
        <f>SUM(D52*100/#REF!)</f>
        <v>#REF!</v>
      </c>
    </row>
    <row r="53" spans="1:5" x14ac:dyDescent="0.5">
      <c r="A53" s="14">
        <v>6</v>
      </c>
      <c r="B53" s="15" t="s">
        <v>19</v>
      </c>
      <c r="C53" s="16">
        <f>184500+86700+188700+399977-268000</f>
        <v>591877</v>
      </c>
      <c r="D53" s="16">
        <v>1503660.09</v>
      </c>
      <c r="E53" s="19" t="e">
        <f>SUM(D53*100/#REF!)</f>
        <v>#REF!</v>
      </c>
    </row>
    <row r="54" spans="1:5" x14ac:dyDescent="0.5">
      <c r="A54" s="14">
        <v>7</v>
      </c>
      <c r="B54" s="15" t="s">
        <v>20</v>
      </c>
      <c r="C54" s="16">
        <f>28500+85500+64500+867140</f>
        <v>1045640</v>
      </c>
      <c r="D54" s="16">
        <v>237506.11</v>
      </c>
      <c r="E54" s="17" t="e">
        <f>SUM(D54*100/#REF!)</f>
        <v>#REF!</v>
      </c>
    </row>
    <row r="55" spans="1:5" x14ac:dyDescent="0.5">
      <c r="A55" s="14">
        <v>8</v>
      </c>
      <c r="B55" s="15" t="s">
        <v>21</v>
      </c>
      <c r="C55" s="16">
        <f>450000-390000+25500+144500</f>
        <v>230000</v>
      </c>
      <c r="D55" s="16">
        <v>737000</v>
      </c>
      <c r="E55" s="17" t="e">
        <f>SUM(D55*100/#REF!)</f>
        <v>#REF!</v>
      </c>
    </row>
    <row r="56" spans="1:5" x14ac:dyDescent="0.5">
      <c r="A56" s="14">
        <v>9</v>
      </c>
      <c r="B56" s="15" t="s">
        <v>36</v>
      </c>
      <c r="C56" s="16">
        <f>253500+8400+531500+17000-50000</f>
        <v>760400</v>
      </c>
      <c r="D56" s="16">
        <f>579690+2088795</f>
        <v>2668485</v>
      </c>
      <c r="E56" s="19" t="e">
        <f>SUM(D56*100/#REF!)</f>
        <v>#REF!</v>
      </c>
    </row>
    <row r="57" spans="1:5" x14ac:dyDescent="0.5">
      <c r="A57" s="14">
        <v>11</v>
      </c>
      <c r="B57" s="15" t="s">
        <v>37</v>
      </c>
      <c r="C57" s="16">
        <f>186000+465000+489000+200000+41000+500000</f>
        <v>1881000</v>
      </c>
      <c r="D57" s="16">
        <v>1116000</v>
      </c>
      <c r="E57" s="17" t="e">
        <f>SUM(D57*100/#REF!)</f>
        <v>#REF!</v>
      </c>
    </row>
    <row r="58" spans="1:5" x14ac:dyDescent="0.5">
      <c r="A58" s="20"/>
      <c r="B58" s="21" t="s">
        <v>23</v>
      </c>
      <c r="C58" s="22">
        <f>SUM(C48:C57)</f>
        <v>11492730</v>
      </c>
      <c r="D58" s="22">
        <f>SUM(D48:D57)</f>
        <v>15730865.319999998</v>
      </c>
      <c r="E58" s="19" t="e">
        <f>SUM(D58*100/#REF!)</f>
        <v>#REF!</v>
      </c>
    </row>
  </sheetData>
  <mergeCells count="12">
    <mergeCell ref="A46:E46"/>
    <mergeCell ref="J4:M4"/>
    <mergeCell ref="N4:P4"/>
    <mergeCell ref="A31:E31"/>
    <mergeCell ref="A32:E32"/>
    <mergeCell ref="A33:E33"/>
    <mergeCell ref="A45:E45"/>
    <mergeCell ref="A1:E1"/>
    <mergeCell ref="A2:E2"/>
    <mergeCell ref="A3:E3"/>
    <mergeCell ref="C4:E4"/>
    <mergeCell ref="F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activeCell="L6" sqref="L6"/>
    </sheetView>
  </sheetViews>
  <sheetFormatPr defaultRowHeight="14.25" x14ac:dyDescent="0.5"/>
  <cols>
    <col min="1" max="1" width="6.5" style="13" customWidth="1"/>
    <col min="2" max="2" width="27.375" style="13" customWidth="1"/>
    <col min="3" max="3" width="18.25" style="13" hidden="1" customWidth="1"/>
    <col min="4" max="4" width="17.125" style="13" hidden="1" customWidth="1"/>
    <col min="5" max="5" width="15.875" style="13" hidden="1" customWidth="1"/>
    <col min="6" max="6" width="15.625" style="13" customWidth="1"/>
    <col min="7" max="7" width="15.625" style="13" hidden="1" customWidth="1"/>
    <col min="8" max="9" width="15.625" style="13" customWidth="1"/>
    <col min="10" max="242" width="9" style="13"/>
    <col min="243" max="243" width="6.5" style="13" customWidth="1"/>
    <col min="244" max="244" width="27.375" style="13" customWidth="1"/>
    <col min="245" max="247" width="0" style="13" hidden="1" customWidth="1"/>
    <col min="248" max="248" width="15.625" style="13" customWidth="1"/>
    <col min="249" max="249" width="0" style="13" hidden="1" customWidth="1"/>
    <col min="250" max="251" width="15.625" style="13" customWidth="1"/>
    <col min="252" max="264" width="0" style="13" hidden="1" customWidth="1"/>
    <col min="265" max="498" width="9" style="13"/>
    <col min="499" max="499" width="6.5" style="13" customWidth="1"/>
    <col min="500" max="500" width="27.375" style="13" customWidth="1"/>
    <col min="501" max="503" width="0" style="13" hidden="1" customWidth="1"/>
    <col min="504" max="504" width="15.625" style="13" customWidth="1"/>
    <col min="505" max="505" width="0" style="13" hidden="1" customWidth="1"/>
    <col min="506" max="507" width="15.625" style="13" customWidth="1"/>
    <col min="508" max="520" width="0" style="13" hidden="1" customWidth="1"/>
    <col min="521" max="754" width="9" style="13"/>
    <col min="755" max="755" width="6.5" style="13" customWidth="1"/>
    <col min="756" max="756" width="27.375" style="13" customWidth="1"/>
    <col min="757" max="759" width="0" style="13" hidden="1" customWidth="1"/>
    <col min="760" max="760" width="15.625" style="13" customWidth="1"/>
    <col min="761" max="761" width="0" style="13" hidden="1" customWidth="1"/>
    <col min="762" max="763" width="15.625" style="13" customWidth="1"/>
    <col min="764" max="776" width="0" style="13" hidden="1" customWidth="1"/>
    <col min="777" max="1010" width="9" style="13"/>
    <col min="1011" max="1011" width="6.5" style="13" customWidth="1"/>
    <col min="1012" max="1012" width="27.375" style="13" customWidth="1"/>
    <col min="1013" max="1015" width="0" style="13" hidden="1" customWidth="1"/>
    <col min="1016" max="1016" width="15.625" style="13" customWidth="1"/>
    <col min="1017" max="1017" width="0" style="13" hidden="1" customWidth="1"/>
    <col min="1018" max="1019" width="15.625" style="13" customWidth="1"/>
    <col min="1020" max="1032" width="0" style="13" hidden="1" customWidth="1"/>
    <col min="1033" max="1266" width="9" style="13"/>
    <col min="1267" max="1267" width="6.5" style="13" customWidth="1"/>
    <col min="1268" max="1268" width="27.375" style="13" customWidth="1"/>
    <col min="1269" max="1271" width="0" style="13" hidden="1" customWidth="1"/>
    <col min="1272" max="1272" width="15.625" style="13" customWidth="1"/>
    <col min="1273" max="1273" width="0" style="13" hidden="1" customWidth="1"/>
    <col min="1274" max="1275" width="15.625" style="13" customWidth="1"/>
    <col min="1276" max="1288" width="0" style="13" hidden="1" customWidth="1"/>
    <col min="1289" max="1522" width="9" style="13"/>
    <col min="1523" max="1523" width="6.5" style="13" customWidth="1"/>
    <col min="1524" max="1524" width="27.375" style="13" customWidth="1"/>
    <col min="1525" max="1527" width="0" style="13" hidden="1" customWidth="1"/>
    <col min="1528" max="1528" width="15.625" style="13" customWidth="1"/>
    <col min="1529" max="1529" width="0" style="13" hidden="1" customWidth="1"/>
    <col min="1530" max="1531" width="15.625" style="13" customWidth="1"/>
    <col min="1532" max="1544" width="0" style="13" hidden="1" customWidth="1"/>
    <col min="1545" max="1778" width="9" style="13"/>
    <col min="1779" max="1779" width="6.5" style="13" customWidth="1"/>
    <col min="1780" max="1780" width="27.375" style="13" customWidth="1"/>
    <col min="1781" max="1783" width="0" style="13" hidden="1" customWidth="1"/>
    <col min="1784" max="1784" width="15.625" style="13" customWidth="1"/>
    <col min="1785" max="1785" width="0" style="13" hidden="1" customWidth="1"/>
    <col min="1786" max="1787" width="15.625" style="13" customWidth="1"/>
    <col min="1788" max="1800" width="0" style="13" hidden="1" customWidth="1"/>
    <col min="1801" max="2034" width="9" style="13"/>
    <col min="2035" max="2035" width="6.5" style="13" customWidth="1"/>
    <col min="2036" max="2036" width="27.375" style="13" customWidth="1"/>
    <col min="2037" max="2039" width="0" style="13" hidden="1" customWidth="1"/>
    <col min="2040" max="2040" width="15.625" style="13" customWidth="1"/>
    <col min="2041" max="2041" width="0" style="13" hidden="1" customWidth="1"/>
    <col min="2042" max="2043" width="15.625" style="13" customWidth="1"/>
    <col min="2044" max="2056" width="0" style="13" hidden="1" customWidth="1"/>
    <col min="2057" max="2290" width="9" style="13"/>
    <col min="2291" max="2291" width="6.5" style="13" customWidth="1"/>
    <col min="2292" max="2292" width="27.375" style="13" customWidth="1"/>
    <col min="2293" max="2295" width="0" style="13" hidden="1" customWidth="1"/>
    <col min="2296" max="2296" width="15.625" style="13" customWidth="1"/>
    <col min="2297" max="2297" width="0" style="13" hidden="1" customWidth="1"/>
    <col min="2298" max="2299" width="15.625" style="13" customWidth="1"/>
    <col min="2300" max="2312" width="0" style="13" hidden="1" customWidth="1"/>
    <col min="2313" max="2546" width="9" style="13"/>
    <col min="2547" max="2547" width="6.5" style="13" customWidth="1"/>
    <col min="2548" max="2548" width="27.375" style="13" customWidth="1"/>
    <col min="2549" max="2551" width="0" style="13" hidden="1" customWidth="1"/>
    <col min="2552" max="2552" width="15.625" style="13" customWidth="1"/>
    <col min="2553" max="2553" width="0" style="13" hidden="1" customWidth="1"/>
    <col min="2554" max="2555" width="15.625" style="13" customWidth="1"/>
    <col min="2556" max="2568" width="0" style="13" hidden="1" customWidth="1"/>
    <col min="2569" max="2802" width="9" style="13"/>
    <col min="2803" max="2803" width="6.5" style="13" customWidth="1"/>
    <col min="2804" max="2804" width="27.375" style="13" customWidth="1"/>
    <col min="2805" max="2807" width="0" style="13" hidden="1" customWidth="1"/>
    <col min="2808" max="2808" width="15.625" style="13" customWidth="1"/>
    <col min="2809" max="2809" width="0" style="13" hidden="1" customWidth="1"/>
    <col min="2810" max="2811" width="15.625" style="13" customWidth="1"/>
    <col min="2812" max="2824" width="0" style="13" hidden="1" customWidth="1"/>
    <col min="2825" max="3058" width="9" style="13"/>
    <col min="3059" max="3059" width="6.5" style="13" customWidth="1"/>
    <col min="3060" max="3060" width="27.375" style="13" customWidth="1"/>
    <col min="3061" max="3063" width="0" style="13" hidden="1" customWidth="1"/>
    <col min="3064" max="3064" width="15.625" style="13" customWidth="1"/>
    <col min="3065" max="3065" width="0" style="13" hidden="1" customWidth="1"/>
    <col min="3066" max="3067" width="15.625" style="13" customWidth="1"/>
    <col min="3068" max="3080" width="0" style="13" hidden="1" customWidth="1"/>
    <col min="3081" max="3314" width="9" style="13"/>
    <col min="3315" max="3315" width="6.5" style="13" customWidth="1"/>
    <col min="3316" max="3316" width="27.375" style="13" customWidth="1"/>
    <col min="3317" max="3319" width="0" style="13" hidden="1" customWidth="1"/>
    <col min="3320" max="3320" width="15.625" style="13" customWidth="1"/>
    <col min="3321" max="3321" width="0" style="13" hidden="1" customWidth="1"/>
    <col min="3322" max="3323" width="15.625" style="13" customWidth="1"/>
    <col min="3324" max="3336" width="0" style="13" hidden="1" customWidth="1"/>
    <col min="3337" max="3570" width="9" style="13"/>
    <col min="3571" max="3571" width="6.5" style="13" customWidth="1"/>
    <col min="3572" max="3572" width="27.375" style="13" customWidth="1"/>
    <col min="3573" max="3575" width="0" style="13" hidden="1" customWidth="1"/>
    <col min="3576" max="3576" width="15.625" style="13" customWidth="1"/>
    <col min="3577" max="3577" width="0" style="13" hidden="1" customWidth="1"/>
    <col min="3578" max="3579" width="15.625" style="13" customWidth="1"/>
    <col min="3580" max="3592" width="0" style="13" hidden="1" customWidth="1"/>
    <col min="3593" max="3826" width="9" style="13"/>
    <col min="3827" max="3827" width="6.5" style="13" customWidth="1"/>
    <col min="3828" max="3828" width="27.375" style="13" customWidth="1"/>
    <col min="3829" max="3831" width="0" style="13" hidden="1" customWidth="1"/>
    <col min="3832" max="3832" width="15.625" style="13" customWidth="1"/>
    <col min="3833" max="3833" width="0" style="13" hidden="1" customWidth="1"/>
    <col min="3834" max="3835" width="15.625" style="13" customWidth="1"/>
    <col min="3836" max="3848" width="0" style="13" hidden="1" customWidth="1"/>
    <col min="3849" max="4082" width="9" style="13"/>
    <col min="4083" max="4083" width="6.5" style="13" customWidth="1"/>
    <col min="4084" max="4084" width="27.375" style="13" customWidth="1"/>
    <col min="4085" max="4087" width="0" style="13" hidden="1" customWidth="1"/>
    <col min="4088" max="4088" width="15.625" style="13" customWidth="1"/>
    <col min="4089" max="4089" width="0" style="13" hidden="1" customWidth="1"/>
    <col min="4090" max="4091" width="15.625" style="13" customWidth="1"/>
    <col min="4092" max="4104" width="0" style="13" hidden="1" customWidth="1"/>
    <col min="4105" max="4338" width="9" style="13"/>
    <col min="4339" max="4339" width="6.5" style="13" customWidth="1"/>
    <col min="4340" max="4340" width="27.375" style="13" customWidth="1"/>
    <col min="4341" max="4343" width="0" style="13" hidden="1" customWidth="1"/>
    <col min="4344" max="4344" width="15.625" style="13" customWidth="1"/>
    <col min="4345" max="4345" width="0" style="13" hidden="1" customWidth="1"/>
    <col min="4346" max="4347" width="15.625" style="13" customWidth="1"/>
    <col min="4348" max="4360" width="0" style="13" hidden="1" customWidth="1"/>
    <col min="4361" max="4594" width="9" style="13"/>
    <col min="4595" max="4595" width="6.5" style="13" customWidth="1"/>
    <col min="4596" max="4596" width="27.375" style="13" customWidth="1"/>
    <col min="4597" max="4599" width="0" style="13" hidden="1" customWidth="1"/>
    <col min="4600" max="4600" width="15.625" style="13" customWidth="1"/>
    <col min="4601" max="4601" width="0" style="13" hidden="1" customWidth="1"/>
    <col min="4602" max="4603" width="15.625" style="13" customWidth="1"/>
    <col min="4604" max="4616" width="0" style="13" hidden="1" customWidth="1"/>
    <col min="4617" max="4850" width="9" style="13"/>
    <col min="4851" max="4851" width="6.5" style="13" customWidth="1"/>
    <col min="4852" max="4852" width="27.375" style="13" customWidth="1"/>
    <col min="4853" max="4855" width="0" style="13" hidden="1" customWidth="1"/>
    <col min="4856" max="4856" width="15.625" style="13" customWidth="1"/>
    <col min="4857" max="4857" width="0" style="13" hidden="1" customWidth="1"/>
    <col min="4858" max="4859" width="15.625" style="13" customWidth="1"/>
    <col min="4860" max="4872" width="0" style="13" hidden="1" customWidth="1"/>
    <col min="4873" max="5106" width="9" style="13"/>
    <col min="5107" max="5107" width="6.5" style="13" customWidth="1"/>
    <col min="5108" max="5108" width="27.375" style="13" customWidth="1"/>
    <col min="5109" max="5111" width="0" style="13" hidden="1" customWidth="1"/>
    <col min="5112" max="5112" width="15.625" style="13" customWidth="1"/>
    <col min="5113" max="5113" width="0" style="13" hidden="1" customWidth="1"/>
    <col min="5114" max="5115" width="15.625" style="13" customWidth="1"/>
    <col min="5116" max="5128" width="0" style="13" hidden="1" customWidth="1"/>
    <col min="5129" max="5362" width="9" style="13"/>
    <col min="5363" max="5363" width="6.5" style="13" customWidth="1"/>
    <col min="5364" max="5364" width="27.375" style="13" customWidth="1"/>
    <col min="5365" max="5367" width="0" style="13" hidden="1" customWidth="1"/>
    <col min="5368" max="5368" width="15.625" style="13" customWidth="1"/>
    <col min="5369" max="5369" width="0" style="13" hidden="1" customWidth="1"/>
    <col min="5370" max="5371" width="15.625" style="13" customWidth="1"/>
    <col min="5372" max="5384" width="0" style="13" hidden="1" customWidth="1"/>
    <col min="5385" max="5618" width="9" style="13"/>
    <col min="5619" max="5619" width="6.5" style="13" customWidth="1"/>
    <col min="5620" max="5620" width="27.375" style="13" customWidth="1"/>
    <col min="5621" max="5623" width="0" style="13" hidden="1" customWidth="1"/>
    <col min="5624" max="5624" width="15.625" style="13" customWidth="1"/>
    <col min="5625" max="5625" width="0" style="13" hidden="1" customWidth="1"/>
    <col min="5626" max="5627" width="15.625" style="13" customWidth="1"/>
    <col min="5628" max="5640" width="0" style="13" hidden="1" customWidth="1"/>
    <col min="5641" max="5874" width="9" style="13"/>
    <col min="5875" max="5875" width="6.5" style="13" customWidth="1"/>
    <col min="5876" max="5876" width="27.375" style="13" customWidth="1"/>
    <col min="5877" max="5879" width="0" style="13" hidden="1" customWidth="1"/>
    <col min="5880" max="5880" width="15.625" style="13" customWidth="1"/>
    <col min="5881" max="5881" width="0" style="13" hidden="1" customWidth="1"/>
    <col min="5882" max="5883" width="15.625" style="13" customWidth="1"/>
    <col min="5884" max="5896" width="0" style="13" hidden="1" customWidth="1"/>
    <col min="5897" max="6130" width="9" style="13"/>
    <col min="6131" max="6131" width="6.5" style="13" customWidth="1"/>
    <col min="6132" max="6132" width="27.375" style="13" customWidth="1"/>
    <col min="6133" max="6135" width="0" style="13" hidden="1" customWidth="1"/>
    <col min="6136" max="6136" width="15.625" style="13" customWidth="1"/>
    <col min="6137" max="6137" width="0" style="13" hidden="1" customWidth="1"/>
    <col min="6138" max="6139" width="15.625" style="13" customWidth="1"/>
    <col min="6140" max="6152" width="0" style="13" hidden="1" customWidth="1"/>
    <col min="6153" max="6386" width="9" style="13"/>
    <col min="6387" max="6387" width="6.5" style="13" customWidth="1"/>
    <col min="6388" max="6388" width="27.375" style="13" customWidth="1"/>
    <col min="6389" max="6391" width="0" style="13" hidden="1" customWidth="1"/>
    <col min="6392" max="6392" width="15.625" style="13" customWidth="1"/>
    <col min="6393" max="6393" width="0" style="13" hidden="1" customWidth="1"/>
    <col min="6394" max="6395" width="15.625" style="13" customWidth="1"/>
    <col min="6396" max="6408" width="0" style="13" hidden="1" customWidth="1"/>
    <col min="6409" max="6642" width="9" style="13"/>
    <col min="6643" max="6643" width="6.5" style="13" customWidth="1"/>
    <col min="6644" max="6644" width="27.375" style="13" customWidth="1"/>
    <col min="6645" max="6647" width="0" style="13" hidden="1" customWidth="1"/>
    <col min="6648" max="6648" width="15.625" style="13" customWidth="1"/>
    <col min="6649" max="6649" width="0" style="13" hidden="1" customWidth="1"/>
    <col min="6650" max="6651" width="15.625" style="13" customWidth="1"/>
    <col min="6652" max="6664" width="0" style="13" hidden="1" customWidth="1"/>
    <col min="6665" max="6898" width="9" style="13"/>
    <col min="6899" max="6899" width="6.5" style="13" customWidth="1"/>
    <col min="6900" max="6900" width="27.375" style="13" customWidth="1"/>
    <col min="6901" max="6903" width="0" style="13" hidden="1" customWidth="1"/>
    <col min="6904" max="6904" width="15.625" style="13" customWidth="1"/>
    <col min="6905" max="6905" width="0" style="13" hidden="1" customWidth="1"/>
    <col min="6906" max="6907" width="15.625" style="13" customWidth="1"/>
    <col min="6908" max="6920" width="0" style="13" hidden="1" customWidth="1"/>
    <col min="6921" max="7154" width="9" style="13"/>
    <col min="7155" max="7155" width="6.5" style="13" customWidth="1"/>
    <col min="7156" max="7156" width="27.375" style="13" customWidth="1"/>
    <col min="7157" max="7159" width="0" style="13" hidden="1" customWidth="1"/>
    <col min="7160" max="7160" width="15.625" style="13" customWidth="1"/>
    <col min="7161" max="7161" width="0" style="13" hidden="1" customWidth="1"/>
    <col min="7162" max="7163" width="15.625" style="13" customWidth="1"/>
    <col min="7164" max="7176" width="0" style="13" hidden="1" customWidth="1"/>
    <col min="7177" max="7410" width="9" style="13"/>
    <col min="7411" max="7411" width="6.5" style="13" customWidth="1"/>
    <col min="7412" max="7412" width="27.375" style="13" customWidth="1"/>
    <col min="7413" max="7415" width="0" style="13" hidden="1" customWidth="1"/>
    <col min="7416" max="7416" width="15.625" style="13" customWidth="1"/>
    <col min="7417" max="7417" width="0" style="13" hidden="1" customWidth="1"/>
    <col min="7418" max="7419" width="15.625" style="13" customWidth="1"/>
    <col min="7420" max="7432" width="0" style="13" hidden="1" customWidth="1"/>
    <col min="7433" max="7666" width="9" style="13"/>
    <col min="7667" max="7667" width="6.5" style="13" customWidth="1"/>
    <col min="7668" max="7668" width="27.375" style="13" customWidth="1"/>
    <col min="7669" max="7671" width="0" style="13" hidden="1" customWidth="1"/>
    <col min="7672" max="7672" width="15.625" style="13" customWidth="1"/>
    <col min="7673" max="7673" width="0" style="13" hidden="1" customWidth="1"/>
    <col min="7674" max="7675" width="15.625" style="13" customWidth="1"/>
    <col min="7676" max="7688" width="0" style="13" hidden="1" customWidth="1"/>
    <col min="7689" max="7922" width="9" style="13"/>
    <col min="7923" max="7923" width="6.5" style="13" customWidth="1"/>
    <col min="7924" max="7924" width="27.375" style="13" customWidth="1"/>
    <col min="7925" max="7927" width="0" style="13" hidden="1" customWidth="1"/>
    <col min="7928" max="7928" width="15.625" style="13" customWidth="1"/>
    <col min="7929" max="7929" width="0" style="13" hidden="1" customWidth="1"/>
    <col min="7930" max="7931" width="15.625" style="13" customWidth="1"/>
    <col min="7932" max="7944" width="0" style="13" hidden="1" customWidth="1"/>
    <col min="7945" max="8178" width="9" style="13"/>
    <col min="8179" max="8179" width="6.5" style="13" customWidth="1"/>
    <col min="8180" max="8180" width="27.375" style="13" customWidth="1"/>
    <col min="8181" max="8183" width="0" style="13" hidden="1" customWidth="1"/>
    <col min="8184" max="8184" width="15.625" style="13" customWidth="1"/>
    <col min="8185" max="8185" width="0" style="13" hidden="1" customWidth="1"/>
    <col min="8186" max="8187" width="15.625" style="13" customWidth="1"/>
    <col min="8188" max="8200" width="0" style="13" hidden="1" customWidth="1"/>
    <col min="8201" max="8434" width="9" style="13"/>
    <col min="8435" max="8435" width="6.5" style="13" customWidth="1"/>
    <col min="8436" max="8436" width="27.375" style="13" customWidth="1"/>
    <col min="8437" max="8439" width="0" style="13" hidden="1" customWidth="1"/>
    <col min="8440" max="8440" width="15.625" style="13" customWidth="1"/>
    <col min="8441" max="8441" width="0" style="13" hidden="1" customWidth="1"/>
    <col min="8442" max="8443" width="15.625" style="13" customWidth="1"/>
    <col min="8444" max="8456" width="0" style="13" hidden="1" customWidth="1"/>
    <col min="8457" max="8690" width="9" style="13"/>
    <col min="8691" max="8691" width="6.5" style="13" customWidth="1"/>
    <col min="8692" max="8692" width="27.375" style="13" customWidth="1"/>
    <col min="8693" max="8695" width="0" style="13" hidden="1" customWidth="1"/>
    <col min="8696" max="8696" width="15.625" style="13" customWidth="1"/>
    <col min="8697" max="8697" width="0" style="13" hidden="1" customWidth="1"/>
    <col min="8698" max="8699" width="15.625" style="13" customWidth="1"/>
    <col min="8700" max="8712" width="0" style="13" hidden="1" customWidth="1"/>
    <col min="8713" max="8946" width="9" style="13"/>
    <col min="8947" max="8947" width="6.5" style="13" customWidth="1"/>
    <col min="8948" max="8948" width="27.375" style="13" customWidth="1"/>
    <col min="8949" max="8951" width="0" style="13" hidden="1" customWidth="1"/>
    <col min="8952" max="8952" width="15.625" style="13" customWidth="1"/>
    <col min="8953" max="8953" width="0" style="13" hidden="1" customWidth="1"/>
    <col min="8954" max="8955" width="15.625" style="13" customWidth="1"/>
    <col min="8956" max="8968" width="0" style="13" hidden="1" customWidth="1"/>
    <col min="8969" max="9202" width="9" style="13"/>
    <col min="9203" max="9203" width="6.5" style="13" customWidth="1"/>
    <col min="9204" max="9204" width="27.375" style="13" customWidth="1"/>
    <col min="9205" max="9207" width="0" style="13" hidden="1" customWidth="1"/>
    <col min="9208" max="9208" width="15.625" style="13" customWidth="1"/>
    <col min="9209" max="9209" width="0" style="13" hidden="1" customWidth="1"/>
    <col min="9210" max="9211" width="15.625" style="13" customWidth="1"/>
    <col min="9212" max="9224" width="0" style="13" hidden="1" customWidth="1"/>
    <col min="9225" max="9458" width="9" style="13"/>
    <col min="9459" max="9459" width="6.5" style="13" customWidth="1"/>
    <col min="9460" max="9460" width="27.375" style="13" customWidth="1"/>
    <col min="9461" max="9463" width="0" style="13" hidden="1" customWidth="1"/>
    <col min="9464" max="9464" width="15.625" style="13" customWidth="1"/>
    <col min="9465" max="9465" width="0" style="13" hidden="1" customWidth="1"/>
    <col min="9466" max="9467" width="15.625" style="13" customWidth="1"/>
    <col min="9468" max="9480" width="0" style="13" hidden="1" customWidth="1"/>
    <col min="9481" max="9714" width="9" style="13"/>
    <col min="9715" max="9715" width="6.5" style="13" customWidth="1"/>
    <col min="9716" max="9716" width="27.375" style="13" customWidth="1"/>
    <col min="9717" max="9719" width="0" style="13" hidden="1" customWidth="1"/>
    <col min="9720" max="9720" width="15.625" style="13" customWidth="1"/>
    <col min="9721" max="9721" width="0" style="13" hidden="1" customWidth="1"/>
    <col min="9722" max="9723" width="15.625" style="13" customWidth="1"/>
    <col min="9724" max="9736" width="0" style="13" hidden="1" customWidth="1"/>
    <col min="9737" max="9970" width="9" style="13"/>
    <col min="9971" max="9971" width="6.5" style="13" customWidth="1"/>
    <col min="9972" max="9972" width="27.375" style="13" customWidth="1"/>
    <col min="9973" max="9975" width="0" style="13" hidden="1" customWidth="1"/>
    <col min="9976" max="9976" width="15.625" style="13" customWidth="1"/>
    <col min="9977" max="9977" width="0" style="13" hidden="1" customWidth="1"/>
    <col min="9978" max="9979" width="15.625" style="13" customWidth="1"/>
    <col min="9980" max="9992" width="0" style="13" hidden="1" customWidth="1"/>
    <col min="9993" max="10226" width="9" style="13"/>
    <col min="10227" max="10227" width="6.5" style="13" customWidth="1"/>
    <col min="10228" max="10228" width="27.375" style="13" customWidth="1"/>
    <col min="10229" max="10231" width="0" style="13" hidden="1" customWidth="1"/>
    <col min="10232" max="10232" width="15.625" style="13" customWidth="1"/>
    <col min="10233" max="10233" width="0" style="13" hidden="1" customWidth="1"/>
    <col min="10234" max="10235" width="15.625" style="13" customWidth="1"/>
    <col min="10236" max="10248" width="0" style="13" hidden="1" customWidth="1"/>
    <col min="10249" max="10482" width="9" style="13"/>
    <col min="10483" max="10483" width="6.5" style="13" customWidth="1"/>
    <col min="10484" max="10484" width="27.375" style="13" customWidth="1"/>
    <col min="10485" max="10487" width="0" style="13" hidden="1" customWidth="1"/>
    <col min="10488" max="10488" width="15.625" style="13" customWidth="1"/>
    <col min="10489" max="10489" width="0" style="13" hidden="1" customWidth="1"/>
    <col min="10490" max="10491" width="15.625" style="13" customWidth="1"/>
    <col min="10492" max="10504" width="0" style="13" hidden="1" customWidth="1"/>
    <col min="10505" max="10738" width="9" style="13"/>
    <col min="10739" max="10739" width="6.5" style="13" customWidth="1"/>
    <col min="10740" max="10740" width="27.375" style="13" customWidth="1"/>
    <col min="10741" max="10743" width="0" style="13" hidden="1" customWidth="1"/>
    <col min="10744" max="10744" width="15.625" style="13" customWidth="1"/>
    <col min="10745" max="10745" width="0" style="13" hidden="1" customWidth="1"/>
    <col min="10746" max="10747" width="15.625" style="13" customWidth="1"/>
    <col min="10748" max="10760" width="0" style="13" hidden="1" customWidth="1"/>
    <col min="10761" max="10994" width="9" style="13"/>
    <col min="10995" max="10995" width="6.5" style="13" customWidth="1"/>
    <col min="10996" max="10996" width="27.375" style="13" customWidth="1"/>
    <col min="10997" max="10999" width="0" style="13" hidden="1" customWidth="1"/>
    <col min="11000" max="11000" width="15.625" style="13" customWidth="1"/>
    <col min="11001" max="11001" width="0" style="13" hidden="1" customWidth="1"/>
    <col min="11002" max="11003" width="15.625" style="13" customWidth="1"/>
    <col min="11004" max="11016" width="0" style="13" hidden="1" customWidth="1"/>
    <col min="11017" max="11250" width="9" style="13"/>
    <col min="11251" max="11251" width="6.5" style="13" customWidth="1"/>
    <col min="11252" max="11252" width="27.375" style="13" customWidth="1"/>
    <col min="11253" max="11255" width="0" style="13" hidden="1" customWidth="1"/>
    <col min="11256" max="11256" width="15.625" style="13" customWidth="1"/>
    <col min="11257" max="11257" width="0" style="13" hidden="1" customWidth="1"/>
    <col min="11258" max="11259" width="15.625" style="13" customWidth="1"/>
    <col min="11260" max="11272" width="0" style="13" hidden="1" customWidth="1"/>
    <col min="11273" max="11506" width="9" style="13"/>
    <col min="11507" max="11507" width="6.5" style="13" customWidth="1"/>
    <col min="11508" max="11508" width="27.375" style="13" customWidth="1"/>
    <col min="11509" max="11511" width="0" style="13" hidden="1" customWidth="1"/>
    <col min="11512" max="11512" width="15.625" style="13" customWidth="1"/>
    <col min="11513" max="11513" width="0" style="13" hidden="1" customWidth="1"/>
    <col min="11514" max="11515" width="15.625" style="13" customWidth="1"/>
    <col min="11516" max="11528" width="0" style="13" hidden="1" customWidth="1"/>
    <col min="11529" max="11762" width="9" style="13"/>
    <col min="11763" max="11763" width="6.5" style="13" customWidth="1"/>
    <col min="11764" max="11764" width="27.375" style="13" customWidth="1"/>
    <col min="11765" max="11767" width="0" style="13" hidden="1" customWidth="1"/>
    <col min="11768" max="11768" width="15.625" style="13" customWidth="1"/>
    <col min="11769" max="11769" width="0" style="13" hidden="1" customWidth="1"/>
    <col min="11770" max="11771" width="15.625" style="13" customWidth="1"/>
    <col min="11772" max="11784" width="0" style="13" hidden="1" customWidth="1"/>
    <col min="11785" max="12018" width="9" style="13"/>
    <col min="12019" max="12019" width="6.5" style="13" customWidth="1"/>
    <col min="12020" max="12020" width="27.375" style="13" customWidth="1"/>
    <col min="12021" max="12023" width="0" style="13" hidden="1" customWidth="1"/>
    <col min="12024" max="12024" width="15.625" style="13" customWidth="1"/>
    <col min="12025" max="12025" width="0" style="13" hidden="1" customWidth="1"/>
    <col min="12026" max="12027" width="15.625" style="13" customWidth="1"/>
    <col min="12028" max="12040" width="0" style="13" hidden="1" customWidth="1"/>
    <col min="12041" max="12274" width="9" style="13"/>
    <col min="12275" max="12275" width="6.5" style="13" customWidth="1"/>
    <col min="12276" max="12276" width="27.375" style="13" customWidth="1"/>
    <col min="12277" max="12279" width="0" style="13" hidden="1" customWidth="1"/>
    <col min="12280" max="12280" width="15.625" style="13" customWidth="1"/>
    <col min="12281" max="12281" width="0" style="13" hidden="1" customWidth="1"/>
    <col min="12282" max="12283" width="15.625" style="13" customWidth="1"/>
    <col min="12284" max="12296" width="0" style="13" hidden="1" customWidth="1"/>
    <col min="12297" max="12530" width="9" style="13"/>
    <col min="12531" max="12531" width="6.5" style="13" customWidth="1"/>
    <col min="12532" max="12532" width="27.375" style="13" customWidth="1"/>
    <col min="12533" max="12535" width="0" style="13" hidden="1" customWidth="1"/>
    <col min="12536" max="12536" width="15.625" style="13" customWidth="1"/>
    <col min="12537" max="12537" width="0" style="13" hidden="1" customWidth="1"/>
    <col min="12538" max="12539" width="15.625" style="13" customWidth="1"/>
    <col min="12540" max="12552" width="0" style="13" hidden="1" customWidth="1"/>
    <col min="12553" max="12786" width="9" style="13"/>
    <col min="12787" max="12787" width="6.5" style="13" customWidth="1"/>
    <col min="12788" max="12788" width="27.375" style="13" customWidth="1"/>
    <col min="12789" max="12791" width="0" style="13" hidden="1" customWidth="1"/>
    <col min="12792" max="12792" width="15.625" style="13" customWidth="1"/>
    <col min="12793" max="12793" width="0" style="13" hidden="1" customWidth="1"/>
    <col min="12794" max="12795" width="15.625" style="13" customWidth="1"/>
    <col min="12796" max="12808" width="0" style="13" hidden="1" customWidth="1"/>
    <col min="12809" max="13042" width="9" style="13"/>
    <col min="13043" max="13043" width="6.5" style="13" customWidth="1"/>
    <col min="13044" max="13044" width="27.375" style="13" customWidth="1"/>
    <col min="13045" max="13047" width="0" style="13" hidden="1" customWidth="1"/>
    <col min="13048" max="13048" width="15.625" style="13" customWidth="1"/>
    <col min="13049" max="13049" width="0" style="13" hidden="1" customWidth="1"/>
    <col min="13050" max="13051" width="15.625" style="13" customWidth="1"/>
    <col min="13052" max="13064" width="0" style="13" hidden="1" customWidth="1"/>
    <col min="13065" max="13298" width="9" style="13"/>
    <col min="13299" max="13299" width="6.5" style="13" customWidth="1"/>
    <col min="13300" max="13300" width="27.375" style="13" customWidth="1"/>
    <col min="13301" max="13303" width="0" style="13" hidden="1" customWidth="1"/>
    <col min="13304" max="13304" width="15.625" style="13" customWidth="1"/>
    <col min="13305" max="13305" width="0" style="13" hidden="1" customWidth="1"/>
    <col min="13306" max="13307" width="15.625" style="13" customWidth="1"/>
    <col min="13308" max="13320" width="0" style="13" hidden="1" customWidth="1"/>
    <col min="13321" max="13554" width="9" style="13"/>
    <col min="13555" max="13555" width="6.5" style="13" customWidth="1"/>
    <col min="13556" max="13556" width="27.375" style="13" customWidth="1"/>
    <col min="13557" max="13559" width="0" style="13" hidden="1" customWidth="1"/>
    <col min="13560" max="13560" width="15.625" style="13" customWidth="1"/>
    <col min="13561" max="13561" width="0" style="13" hidden="1" customWidth="1"/>
    <col min="13562" max="13563" width="15.625" style="13" customWidth="1"/>
    <col min="13564" max="13576" width="0" style="13" hidden="1" customWidth="1"/>
    <col min="13577" max="13810" width="9" style="13"/>
    <col min="13811" max="13811" width="6.5" style="13" customWidth="1"/>
    <col min="13812" max="13812" width="27.375" style="13" customWidth="1"/>
    <col min="13813" max="13815" width="0" style="13" hidden="1" customWidth="1"/>
    <col min="13816" max="13816" width="15.625" style="13" customWidth="1"/>
    <col min="13817" max="13817" width="0" style="13" hidden="1" customWidth="1"/>
    <col min="13818" max="13819" width="15.625" style="13" customWidth="1"/>
    <col min="13820" max="13832" width="0" style="13" hidden="1" customWidth="1"/>
    <col min="13833" max="14066" width="9" style="13"/>
    <col min="14067" max="14067" width="6.5" style="13" customWidth="1"/>
    <col min="14068" max="14068" width="27.375" style="13" customWidth="1"/>
    <col min="14069" max="14071" width="0" style="13" hidden="1" customWidth="1"/>
    <col min="14072" max="14072" width="15.625" style="13" customWidth="1"/>
    <col min="14073" max="14073" width="0" style="13" hidden="1" customWidth="1"/>
    <col min="14074" max="14075" width="15.625" style="13" customWidth="1"/>
    <col min="14076" max="14088" width="0" style="13" hidden="1" customWidth="1"/>
    <col min="14089" max="14322" width="9" style="13"/>
    <col min="14323" max="14323" width="6.5" style="13" customWidth="1"/>
    <col min="14324" max="14324" width="27.375" style="13" customWidth="1"/>
    <col min="14325" max="14327" width="0" style="13" hidden="1" customWidth="1"/>
    <col min="14328" max="14328" width="15.625" style="13" customWidth="1"/>
    <col min="14329" max="14329" width="0" style="13" hidden="1" customWidth="1"/>
    <col min="14330" max="14331" width="15.625" style="13" customWidth="1"/>
    <col min="14332" max="14344" width="0" style="13" hidden="1" customWidth="1"/>
    <col min="14345" max="14578" width="9" style="13"/>
    <col min="14579" max="14579" width="6.5" style="13" customWidth="1"/>
    <col min="14580" max="14580" width="27.375" style="13" customWidth="1"/>
    <col min="14581" max="14583" width="0" style="13" hidden="1" customWidth="1"/>
    <col min="14584" max="14584" width="15.625" style="13" customWidth="1"/>
    <col min="14585" max="14585" width="0" style="13" hidden="1" customWidth="1"/>
    <col min="14586" max="14587" width="15.625" style="13" customWidth="1"/>
    <col min="14588" max="14600" width="0" style="13" hidden="1" customWidth="1"/>
    <col min="14601" max="14834" width="9" style="13"/>
    <col min="14835" max="14835" width="6.5" style="13" customWidth="1"/>
    <col min="14836" max="14836" width="27.375" style="13" customWidth="1"/>
    <col min="14837" max="14839" width="0" style="13" hidden="1" customWidth="1"/>
    <col min="14840" max="14840" width="15.625" style="13" customWidth="1"/>
    <col min="14841" max="14841" width="0" style="13" hidden="1" customWidth="1"/>
    <col min="14842" max="14843" width="15.625" style="13" customWidth="1"/>
    <col min="14844" max="14856" width="0" style="13" hidden="1" customWidth="1"/>
    <col min="14857" max="15090" width="9" style="13"/>
    <col min="15091" max="15091" width="6.5" style="13" customWidth="1"/>
    <col min="15092" max="15092" width="27.375" style="13" customWidth="1"/>
    <col min="15093" max="15095" width="0" style="13" hidden="1" customWidth="1"/>
    <col min="15096" max="15096" width="15.625" style="13" customWidth="1"/>
    <col min="15097" max="15097" width="0" style="13" hidden="1" customWidth="1"/>
    <col min="15098" max="15099" width="15.625" style="13" customWidth="1"/>
    <col min="15100" max="15112" width="0" style="13" hidden="1" customWidth="1"/>
    <col min="15113" max="15346" width="9" style="13"/>
    <col min="15347" max="15347" width="6.5" style="13" customWidth="1"/>
    <col min="15348" max="15348" width="27.375" style="13" customWidth="1"/>
    <col min="15349" max="15351" width="0" style="13" hidden="1" customWidth="1"/>
    <col min="15352" max="15352" width="15.625" style="13" customWidth="1"/>
    <col min="15353" max="15353" width="0" style="13" hidden="1" customWidth="1"/>
    <col min="15354" max="15355" width="15.625" style="13" customWidth="1"/>
    <col min="15356" max="15368" width="0" style="13" hidden="1" customWidth="1"/>
    <col min="15369" max="15602" width="9" style="13"/>
    <col min="15603" max="15603" width="6.5" style="13" customWidth="1"/>
    <col min="15604" max="15604" width="27.375" style="13" customWidth="1"/>
    <col min="15605" max="15607" width="0" style="13" hidden="1" customWidth="1"/>
    <col min="15608" max="15608" width="15.625" style="13" customWidth="1"/>
    <col min="15609" max="15609" width="0" style="13" hidden="1" customWidth="1"/>
    <col min="15610" max="15611" width="15.625" style="13" customWidth="1"/>
    <col min="15612" max="15624" width="0" style="13" hidden="1" customWidth="1"/>
    <col min="15625" max="15858" width="9" style="13"/>
    <col min="15859" max="15859" width="6.5" style="13" customWidth="1"/>
    <col min="15860" max="15860" width="27.375" style="13" customWidth="1"/>
    <col min="15861" max="15863" width="0" style="13" hidden="1" customWidth="1"/>
    <col min="15864" max="15864" width="15.625" style="13" customWidth="1"/>
    <col min="15865" max="15865" width="0" style="13" hidden="1" customWidth="1"/>
    <col min="15866" max="15867" width="15.625" style="13" customWidth="1"/>
    <col min="15868" max="15880" width="0" style="13" hidden="1" customWidth="1"/>
    <col min="15881" max="16114" width="9" style="13"/>
    <col min="16115" max="16115" width="6.5" style="13" customWidth="1"/>
    <col min="16116" max="16116" width="27.375" style="13" customWidth="1"/>
    <col min="16117" max="16119" width="0" style="13" hidden="1" customWidth="1"/>
    <col min="16120" max="16120" width="15.625" style="13" customWidth="1"/>
    <col min="16121" max="16121" width="0" style="13" hidden="1" customWidth="1"/>
    <col min="16122" max="16123" width="15.625" style="13" customWidth="1"/>
    <col min="16124" max="16136" width="0" style="13" hidden="1" customWidth="1"/>
    <col min="16137" max="16384" width="9" style="13"/>
  </cols>
  <sheetData>
    <row r="1" spans="1:9" s="3" customFormat="1" ht="23.25" x14ac:dyDescent="0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23.25" x14ac:dyDescent="0.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3" customFormat="1" ht="23.25" x14ac:dyDescent="0.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3.25" x14ac:dyDescent="0.5">
      <c r="A4" s="6" t="s">
        <v>3</v>
      </c>
      <c r="B4" s="6" t="s">
        <v>4</v>
      </c>
      <c r="C4" s="7" t="s">
        <v>5</v>
      </c>
      <c r="D4" s="8"/>
      <c r="E4" s="9"/>
      <c r="F4" s="7" t="s">
        <v>6</v>
      </c>
      <c r="G4" s="8"/>
      <c r="H4" s="8"/>
      <c r="I4" s="9"/>
    </row>
    <row r="5" spans="1:9" ht="23.25" x14ac:dyDescent="0.5">
      <c r="A5" s="6" t="s">
        <v>10</v>
      </c>
      <c r="B5" s="6"/>
      <c r="C5" s="6" t="s">
        <v>11</v>
      </c>
      <c r="D5" s="6" t="s">
        <v>12</v>
      </c>
      <c r="E5" s="6" t="s">
        <v>13</v>
      </c>
      <c r="F5" s="6" t="s">
        <v>11</v>
      </c>
      <c r="G5" s="6"/>
      <c r="H5" s="6" t="s">
        <v>12</v>
      </c>
      <c r="I5" s="6" t="s">
        <v>13</v>
      </c>
    </row>
    <row r="6" spans="1:9" ht="23.25" x14ac:dyDescent="0.5">
      <c r="A6" s="14">
        <v>1</v>
      </c>
      <c r="B6" s="15" t="s">
        <v>14</v>
      </c>
      <c r="C6" s="16">
        <v>2011500</v>
      </c>
      <c r="D6" s="16">
        <v>2008279.6</v>
      </c>
      <c r="E6" s="17">
        <f t="shared" ref="E6:E13" si="0">SUM(D6*100/C6)</f>
        <v>99.839900571712647</v>
      </c>
      <c r="F6" s="16">
        <v>2011500</v>
      </c>
      <c r="G6" s="16">
        <v>3734568</v>
      </c>
      <c r="H6" s="16">
        <v>2008279.6</v>
      </c>
      <c r="I6" s="17">
        <f>SUM(H6*100/F6)</f>
        <v>99.839900571712647</v>
      </c>
    </row>
    <row r="7" spans="1:9" ht="23.25" x14ac:dyDescent="0.5">
      <c r="A7" s="14">
        <v>2</v>
      </c>
      <c r="B7" s="15" t="s">
        <v>15</v>
      </c>
      <c r="C7" s="16">
        <v>2139000</v>
      </c>
      <c r="D7" s="16">
        <v>2137770</v>
      </c>
      <c r="E7" s="17">
        <f t="shared" si="0"/>
        <v>99.942496493688637</v>
      </c>
      <c r="F7" s="16">
        <v>2139000</v>
      </c>
      <c r="G7" s="16">
        <v>4099091</v>
      </c>
      <c r="H7" s="16">
        <v>2137770</v>
      </c>
      <c r="I7" s="17">
        <f t="shared" ref="I7:I13" si="1">SUM(H7*100/F7)</f>
        <v>99.942496493688637</v>
      </c>
    </row>
    <row r="8" spans="1:9" ht="23.25" x14ac:dyDescent="0.5">
      <c r="A8" s="14">
        <v>3</v>
      </c>
      <c r="B8" s="15" t="s">
        <v>16</v>
      </c>
      <c r="C8" s="16">
        <v>491580</v>
      </c>
      <c r="D8" s="16">
        <v>491580</v>
      </c>
      <c r="E8" s="17">
        <f t="shared" si="0"/>
        <v>100</v>
      </c>
      <c r="F8" s="16">
        <v>491580</v>
      </c>
      <c r="G8" s="16">
        <v>1068730</v>
      </c>
      <c r="H8" s="16">
        <v>491580</v>
      </c>
      <c r="I8" s="17">
        <f t="shared" si="1"/>
        <v>100</v>
      </c>
    </row>
    <row r="9" spans="1:9" ht="23.25" x14ac:dyDescent="0.5">
      <c r="A9" s="14">
        <v>4</v>
      </c>
      <c r="B9" s="15" t="s">
        <v>17</v>
      </c>
      <c r="C9" s="16">
        <v>89000</v>
      </c>
      <c r="D9" s="16">
        <v>86650</v>
      </c>
      <c r="E9" s="17">
        <f t="shared" si="0"/>
        <v>97.359550561797747</v>
      </c>
      <c r="F9" s="16">
        <v>89000</v>
      </c>
      <c r="G9" s="16">
        <v>178700</v>
      </c>
      <c r="H9" s="16">
        <v>86650</v>
      </c>
      <c r="I9" s="17">
        <f t="shared" si="1"/>
        <v>97.359550561797747</v>
      </c>
    </row>
    <row r="10" spans="1:9" ht="23.25" x14ac:dyDescent="0.5">
      <c r="A10" s="14">
        <v>5</v>
      </c>
      <c r="B10" s="15" t="s">
        <v>18</v>
      </c>
      <c r="C10" s="16">
        <v>736440</v>
      </c>
      <c r="D10" s="16">
        <v>746400</v>
      </c>
      <c r="E10" s="17">
        <f t="shared" si="0"/>
        <v>101.35245233827602</v>
      </c>
      <c r="F10" s="16">
        <v>736440</v>
      </c>
      <c r="G10" s="16">
        <v>1058755.93</v>
      </c>
      <c r="H10" s="16">
        <v>746400</v>
      </c>
      <c r="I10" s="17">
        <f t="shared" si="1"/>
        <v>101.35245233827602</v>
      </c>
    </row>
    <row r="11" spans="1:9" ht="23.25" x14ac:dyDescent="0.5">
      <c r="A11" s="14">
        <v>6</v>
      </c>
      <c r="B11" s="15" t="s">
        <v>19</v>
      </c>
      <c r="C11" s="16">
        <v>201200</v>
      </c>
      <c r="D11" s="16">
        <v>184970.92</v>
      </c>
      <c r="E11" s="17">
        <f t="shared" si="0"/>
        <v>91.933856858846923</v>
      </c>
      <c r="F11" s="16">
        <v>201200</v>
      </c>
      <c r="G11" s="16">
        <v>381696.68</v>
      </c>
      <c r="H11" s="16">
        <v>184970.92</v>
      </c>
      <c r="I11" s="17">
        <f t="shared" si="1"/>
        <v>91.933856858846923</v>
      </c>
    </row>
    <row r="12" spans="1:9" ht="23.25" x14ac:dyDescent="0.5">
      <c r="A12" s="14">
        <v>7</v>
      </c>
      <c r="B12" s="15" t="s">
        <v>20</v>
      </c>
      <c r="C12" s="16">
        <v>278150</v>
      </c>
      <c r="D12" s="16">
        <v>275151.44</v>
      </c>
      <c r="E12" s="17">
        <f t="shared" si="0"/>
        <v>98.921962969620708</v>
      </c>
      <c r="F12" s="16">
        <v>278150</v>
      </c>
      <c r="G12" s="16">
        <v>184362.66</v>
      </c>
      <c r="H12" s="16">
        <v>275151.44</v>
      </c>
      <c r="I12" s="17">
        <f t="shared" si="1"/>
        <v>98.921962969620708</v>
      </c>
    </row>
    <row r="13" spans="1:9" ht="23.25" x14ac:dyDescent="0.5">
      <c r="A13" s="14">
        <v>8</v>
      </c>
      <c r="B13" s="15" t="s">
        <v>21</v>
      </c>
      <c r="C13" s="16">
        <v>194000</v>
      </c>
      <c r="D13" s="16">
        <v>194000</v>
      </c>
      <c r="E13" s="17">
        <f t="shared" si="0"/>
        <v>100</v>
      </c>
      <c r="F13" s="16">
        <v>194000</v>
      </c>
      <c r="G13" s="16">
        <v>422000</v>
      </c>
      <c r="H13" s="16">
        <v>194000</v>
      </c>
      <c r="I13" s="17">
        <f t="shared" si="1"/>
        <v>100</v>
      </c>
    </row>
    <row r="14" spans="1:9" ht="23.25" x14ac:dyDescent="0.5">
      <c r="A14" s="14">
        <v>9</v>
      </c>
      <c r="B14" s="15" t="s">
        <v>22</v>
      </c>
      <c r="C14" s="16">
        <v>0</v>
      </c>
      <c r="D14" s="16">
        <v>0</v>
      </c>
      <c r="E14" s="17">
        <v>0</v>
      </c>
      <c r="F14" s="16">
        <v>0</v>
      </c>
      <c r="G14" s="16">
        <v>1061500</v>
      </c>
      <c r="H14" s="16">
        <v>0</v>
      </c>
      <c r="I14" s="17">
        <v>0</v>
      </c>
    </row>
    <row r="15" spans="1:9" ht="23.25" x14ac:dyDescent="0.5">
      <c r="A15" s="20"/>
      <c r="B15" s="21" t="s">
        <v>23</v>
      </c>
      <c r="C15" s="22">
        <f>SUM(C6:C14)</f>
        <v>6140870</v>
      </c>
      <c r="D15" s="22">
        <f>SUM(D6:D14)</f>
        <v>6124801.96</v>
      </c>
      <c r="E15" s="22">
        <f>SUM(D15*100/C15)</f>
        <v>99.738342612691682</v>
      </c>
      <c r="F15" s="22">
        <f>SUM(F6:F14)</f>
        <v>6140870</v>
      </c>
      <c r="G15" s="22">
        <f>SUM(G6:G14)</f>
        <v>12189404.27</v>
      </c>
      <c r="H15" s="22">
        <f>SUM(H6:H14)</f>
        <v>6124801.96</v>
      </c>
      <c r="I15" s="22">
        <f>SUM(H15*100/F15)</f>
        <v>99.738342612691682</v>
      </c>
    </row>
    <row r="16" spans="1:9" ht="23.25" x14ac:dyDescent="0.5"/>
    <row r="17" spans="1:8" ht="23.25" hidden="1" x14ac:dyDescent="0.5">
      <c r="H17" s="23"/>
    </row>
    <row r="18" spans="1:8" ht="23.25" hidden="1" x14ac:dyDescent="0.5"/>
    <row r="19" spans="1:8" ht="23.25" x14ac:dyDescent="0.5"/>
    <row r="20" spans="1:8" ht="23.25" x14ac:dyDescent="0.5"/>
    <row r="21" spans="1:8" ht="23.25" x14ac:dyDescent="0.5"/>
    <row r="22" spans="1:8" ht="23.25" x14ac:dyDescent="0.5"/>
    <row r="23" spans="1:8" ht="23.25" x14ac:dyDescent="0.5"/>
    <row r="24" spans="1:8" ht="23.25" x14ac:dyDescent="0.5"/>
    <row r="25" spans="1:8" ht="23.25" x14ac:dyDescent="0.5"/>
    <row r="26" spans="1:8" ht="23.25" x14ac:dyDescent="0.5"/>
    <row r="27" spans="1:8" ht="23.25" x14ac:dyDescent="0.5"/>
    <row r="28" spans="1:8" ht="23.25" x14ac:dyDescent="0.5">
      <c r="A28" s="24" t="s">
        <v>0</v>
      </c>
      <c r="B28" s="24"/>
      <c r="C28" s="24"/>
      <c r="D28" s="24"/>
      <c r="E28" s="24"/>
      <c r="F28" s="24"/>
      <c r="G28" s="2"/>
    </row>
    <row r="29" spans="1:8" ht="23.25" x14ac:dyDescent="0.5">
      <c r="A29" s="24" t="s">
        <v>24</v>
      </c>
      <c r="B29" s="24"/>
      <c r="C29" s="24"/>
      <c r="D29" s="24"/>
      <c r="E29" s="24"/>
      <c r="F29" s="24"/>
      <c r="G29" s="2"/>
    </row>
    <row r="30" spans="1:8" ht="23.25" x14ac:dyDescent="0.5">
      <c r="A30" s="25" t="s">
        <v>25</v>
      </c>
      <c r="B30" s="25"/>
      <c r="C30" s="25"/>
      <c r="D30" s="25"/>
      <c r="E30" s="25"/>
      <c r="F30" s="25"/>
      <c r="G30" s="26"/>
    </row>
    <row r="31" spans="1:8" ht="23.25" x14ac:dyDescent="0.5">
      <c r="A31" s="14" t="s">
        <v>26</v>
      </c>
      <c r="B31" s="14" t="s">
        <v>4</v>
      </c>
      <c r="C31" s="14" t="s">
        <v>27</v>
      </c>
      <c r="D31" s="14" t="s">
        <v>12</v>
      </c>
      <c r="E31" s="14" t="s">
        <v>28</v>
      </c>
    </row>
    <row r="32" spans="1:8" ht="23.25" x14ac:dyDescent="0.5">
      <c r="A32" s="14">
        <v>1</v>
      </c>
      <c r="B32" s="15" t="s">
        <v>14</v>
      </c>
      <c r="C32" s="16">
        <v>2806000</v>
      </c>
      <c r="D32" s="16">
        <v>2692223</v>
      </c>
      <c r="E32" s="17">
        <f>SUM(D32*100/C32)</f>
        <v>95.945224518888097</v>
      </c>
    </row>
    <row r="33" spans="1:8" ht="23.25" x14ac:dyDescent="0.5">
      <c r="A33" s="14">
        <v>2</v>
      </c>
      <c r="B33" s="15" t="s">
        <v>29</v>
      </c>
      <c r="C33" s="16">
        <v>4934920</v>
      </c>
      <c r="D33" s="16">
        <f>3533701+1312370</f>
        <v>4846071</v>
      </c>
      <c r="E33" s="17">
        <f t="shared" ref="E33:E41" si="2">SUM(D33*100/C33)</f>
        <v>98.199585808888486</v>
      </c>
    </row>
    <row r="34" spans="1:8" ht="23.25" x14ac:dyDescent="0.5">
      <c r="A34" s="14">
        <v>3</v>
      </c>
      <c r="B34" s="15" t="s">
        <v>17</v>
      </c>
      <c r="C34" s="16">
        <v>1220000</v>
      </c>
      <c r="D34" s="16">
        <v>1125995</v>
      </c>
      <c r="E34" s="19">
        <f t="shared" si="2"/>
        <v>92.294672131147536</v>
      </c>
    </row>
    <row r="35" spans="1:8" ht="23.25" x14ac:dyDescent="0.5">
      <c r="A35" s="14">
        <v>4</v>
      </c>
      <c r="B35" s="15" t="s">
        <v>18</v>
      </c>
      <c r="C35" s="16">
        <v>1924037</v>
      </c>
      <c r="D35" s="16">
        <v>1493624.89</v>
      </c>
      <c r="E35" s="19">
        <f t="shared" si="2"/>
        <v>77.629738409396495</v>
      </c>
      <c r="H35" s="27"/>
    </row>
    <row r="36" spans="1:8" ht="23.25" x14ac:dyDescent="0.5">
      <c r="A36" s="14">
        <v>5</v>
      </c>
      <c r="B36" s="15" t="s">
        <v>19</v>
      </c>
      <c r="C36" s="16">
        <v>1793843</v>
      </c>
      <c r="D36" s="16">
        <v>1394556.74</v>
      </c>
      <c r="E36" s="19">
        <f t="shared" si="2"/>
        <v>77.7412928556178</v>
      </c>
    </row>
    <row r="37" spans="1:8" ht="23.25" x14ac:dyDescent="0.5">
      <c r="A37" s="14">
        <v>6</v>
      </c>
      <c r="B37" s="15" t="s">
        <v>20</v>
      </c>
      <c r="C37" s="16">
        <v>565000</v>
      </c>
      <c r="D37" s="16">
        <v>465137.82</v>
      </c>
      <c r="E37" s="17">
        <f t="shared" si="2"/>
        <v>82.325277876106199</v>
      </c>
    </row>
    <row r="38" spans="1:8" ht="23.25" x14ac:dyDescent="0.5">
      <c r="A38" s="14">
        <v>7</v>
      </c>
      <c r="B38" s="15" t="s">
        <v>21</v>
      </c>
      <c r="C38" s="16">
        <v>1502200</v>
      </c>
      <c r="D38" s="16">
        <v>1184147</v>
      </c>
      <c r="E38" s="17">
        <f t="shared" si="2"/>
        <v>78.827519637864469</v>
      </c>
    </row>
    <row r="39" spans="1:8" ht="23.25" x14ac:dyDescent="0.5">
      <c r="A39" s="14">
        <v>8</v>
      </c>
      <c r="B39" s="15" t="s">
        <v>30</v>
      </c>
      <c r="C39" s="16">
        <v>186000</v>
      </c>
      <c r="D39" s="16">
        <v>184550</v>
      </c>
      <c r="E39" s="17">
        <f t="shared" si="2"/>
        <v>99.22043010752688</v>
      </c>
    </row>
    <row r="40" spans="1:8" ht="23.25" x14ac:dyDescent="0.5">
      <c r="A40" s="14">
        <v>9</v>
      </c>
      <c r="B40" s="15" t="s">
        <v>31</v>
      </c>
      <c r="C40" s="16">
        <v>898000</v>
      </c>
      <c r="D40" s="16">
        <v>882000</v>
      </c>
      <c r="E40" s="19">
        <f t="shared" si="2"/>
        <v>98.218262806236083</v>
      </c>
    </row>
    <row r="41" spans="1:8" ht="23.25" x14ac:dyDescent="0.5">
      <c r="A41" s="20"/>
      <c r="B41" s="21" t="s">
        <v>23</v>
      </c>
      <c r="C41" s="22">
        <f>SUM(C32:C40)</f>
        <v>15830000</v>
      </c>
      <c r="D41" s="22">
        <f>SUM(D32:D40)</f>
        <v>14268305.450000001</v>
      </c>
      <c r="E41" s="19">
        <f t="shared" si="2"/>
        <v>90.134589071383445</v>
      </c>
    </row>
    <row r="42" spans="1:8" ht="23.25" x14ac:dyDescent="0.5">
      <c r="A42" s="24" t="s">
        <v>32</v>
      </c>
      <c r="B42" s="24"/>
      <c r="C42" s="24"/>
      <c r="D42" s="24"/>
      <c r="E42" s="24"/>
      <c r="F42" s="24"/>
      <c r="G42" s="2"/>
    </row>
    <row r="43" spans="1:8" ht="23.25" x14ac:dyDescent="0.5">
      <c r="A43" s="28" t="s">
        <v>33</v>
      </c>
      <c r="B43" s="28"/>
      <c r="C43" s="28"/>
      <c r="D43" s="28"/>
      <c r="E43" s="28"/>
    </row>
    <row r="44" spans="1:8" ht="23.25" x14ac:dyDescent="0.5">
      <c r="A44" s="14" t="s">
        <v>26</v>
      </c>
      <c r="B44" s="14" t="s">
        <v>4</v>
      </c>
      <c r="C44" s="14" t="s">
        <v>34</v>
      </c>
      <c r="D44" s="14" t="s">
        <v>12</v>
      </c>
      <c r="E44" s="14" t="s">
        <v>28</v>
      </c>
    </row>
    <row r="45" spans="1:8" ht="23.25" x14ac:dyDescent="0.5">
      <c r="A45" s="14">
        <v>1</v>
      </c>
      <c r="B45" s="15" t="s">
        <v>14</v>
      </c>
      <c r="C45" s="16">
        <f>293100+65700+240300+365280</f>
        <v>964380</v>
      </c>
      <c r="D45" s="16">
        <v>673700.2</v>
      </c>
      <c r="E45" s="17" t="e">
        <f>SUM(D45*100/#REF!)</f>
        <v>#REF!</v>
      </c>
    </row>
    <row r="46" spans="1:8" ht="23.25" x14ac:dyDescent="0.5">
      <c r="A46" s="14">
        <v>2</v>
      </c>
      <c r="B46" s="15" t="s">
        <v>29</v>
      </c>
      <c r="C46" s="16">
        <f>238500+238500+241500+400230</f>
        <v>1118730</v>
      </c>
      <c r="D46" s="16">
        <v>2004735.45</v>
      </c>
      <c r="E46" s="17" t="e">
        <f>SUM(D46*100/#REF!)</f>
        <v>#REF!</v>
      </c>
    </row>
    <row r="47" spans="1:8" ht="23.25" x14ac:dyDescent="0.5">
      <c r="A47" s="14">
        <v>3</v>
      </c>
      <c r="B47" s="15" t="s">
        <v>35</v>
      </c>
      <c r="C47" s="16">
        <f>124200+118500+107100+154953+60000</f>
        <v>564753</v>
      </c>
      <c r="D47" s="16">
        <v>1352886.32</v>
      </c>
      <c r="E47" s="17" t="e">
        <f>SUM(D47*100/#REF!)</f>
        <v>#REF!</v>
      </c>
    </row>
    <row r="48" spans="1:8" ht="23.25" x14ac:dyDescent="0.5">
      <c r="A48" s="14">
        <v>4</v>
      </c>
      <c r="B48" s="15" t="s">
        <v>17</v>
      </c>
      <c r="C48" s="16">
        <f>312000+307500+444000+713390-100000</f>
        <v>1676890</v>
      </c>
      <c r="D48" s="16">
        <v>1435658</v>
      </c>
      <c r="E48" s="19" t="e">
        <f>SUM(D48*100/#REF!)</f>
        <v>#REF!</v>
      </c>
    </row>
    <row r="49" spans="1:8" ht="23.25" x14ac:dyDescent="0.5">
      <c r="A49" s="14">
        <v>5</v>
      </c>
      <c r="B49" s="15" t="s">
        <v>18</v>
      </c>
      <c r="C49" s="16">
        <f>235500+886500+461400+975660+100000</f>
        <v>2659060</v>
      </c>
      <c r="D49" s="16">
        <v>4001234.15</v>
      </c>
      <c r="E49" s="19" t="e">
        <f>SUM(D49*100/#REF!)</f>
        <v>#REF!</v>
      </c>
      <c r="H49" s="27"/>
    </row>
    <row r="50" spans="1:8" ht="23.25" x14ac:dyDescent="0.5">
      <c r="A50" s="14">
        <v>6</v>
      </c>
      <c r="B50" s="15" t="s">
        <v>19</v>
      </c>
      <c r="C50" s="16">
        <f>184500+86700+188700+399977-268000</f>
        <v>591877</v>
      </c>
      <c r="D50" s="16">
        <v>1503660.09</v>
      </c>
      <c r="E50" s="19" t="e">
        <f>SUM(D50*100/#REF!)</f>
        <v>#REF!</v>
      </c>
    </row>
    <row r="51" spans="1:8" ht="23.25" x14ac:dyDescent="0.5">
      <c r="A51" s="14">
        <v>7</v>
      </c>
      <c r="B51" s="15" t="s">
        <v>20</v>
      </c>
      <c r="C51" s="16">
        <f>28500+85500+64500+867140</f>
        <v>1045640</v>
      </c>
      <c r="D51" s="16">
        <v>237506.11</v>
      </c>
      <c r="E51" s="17" t="e">
        <f>SUM(D51*100/#REF!)</f>
        <v>#REF!</v>
      </c>
    </row>
    <row r="52" spans="1:8" ht="23.25" x14ac:dyDescent="0.5">
      <c r="A52" s="14">
        <v>8</v>
      </c>
      <c r="B52" s="15" t="s">
        <v>21</v>
      </c>
      <c r="C52" s="16">
        <f>450000-390000+25500+144500</f>
        <v>230000</v>
      </c>
      <c r="D52" s="16">
        <v>737000</v>
      </c>
      <c r="E52" s="17" t="e">
        <f>SUM(D52*100/#REF!)</f>
        <v>#REF!</v>
      </c>
    </row>
    <row r="53" spans="1:8" ht="23.25" x14ac:dyDescent="0.5">
      <c r="A53" s="14">
        <v>9</v>
      </c>
      <c r="B53" s="15" t="s">
        <v>36</v>
      </c>
      <c r="C53" s="16">
        <f>253500+8400+531500+17000-50000</f>
        <v>760400</v>
      </c>
      <c r="D53" s="16">
        <f>579690+2088795</f>
        <v>2668485</v>
      </c>
      <c r="E53" s="19" t="e">
        <f>SUM(D53*100/#REF!)</f>
        <v>#REF!</v>
      </c>
    </row>
    <row r="54" spans="1:8" ht="23.25" x14ac:dyDescent="0.5">
      <c r="A54" s="14">
        <v>11</v>
      </c>
      <c r="B54" s="15" t="s">
        <v>37</v>
      </c>
      <c r="C54" s="16">
        <f>186000+465000+489000+200000+41000+500000</f>
        <v>1881000</v>
      </c>
      <c r="D54" s="16">
        <v>1116000</v>
      </c>
      <c r="E54" s="17" t="e">
        <f>SUM(D54*100/#REF!)</f>
        <v>#REF!</v>
      </c>
    </row>
    <row r="55" spans="1:8" ht="23.25" x14ac:dyDescent="0.5">
      <c r="A55" s="20"/>
      <c r="B55" s="21" t="s">
        <v>23</v>
      </c>
      <c r="C55" s="22">
        <f>SUM(C45:C54)</f>
        <v>11492730</v>
      </c>
      <c r="D55" s="22">
        <f>SUM(D45:D54)</f>
        <v>15730865.319999998</v>
      </c>
      <c r="E55" s="19" t="e">
        <f>SUM(D55*100/#REF!)</f>
        <v>#REF!</v>
      </c>
    </row>
  </sheetData>
  <mergeCells count="10">
    <mergeCell ref="A43:E43"/>
    <mergeCell ref="A28:F28"/>
    <mergeCell ref="A29:F29"/>
    <mergeCell ref="A30:F30"/>
    <mergeCell ref="A42:F42"/>
    <mergeCell ref="A1:I1"/>
    <mergeCell ref="A2:I2"/>
    <mergeCell ref="A3:I3"/>
    <mergeCell ref="C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ไตรมาส 1</vt:lpstr>
      <vt:lpstr>ไตรมาส 2</vt:lpstr>
      <vt:lpstr>Sheet3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2019-04-23T12:15:56Z</dcterms:created>
  <dcterms:modified xsi:type="dcterms:W3CDTF">2019-04-23T12:31:48Z</dcterms:modified>
</cp:coreProperties>
</file>